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/>
  <mc:AlternateContent xmlns:mc="http://schemas.openxmlformats.org/markup-compatibility/2006">
    <mc:Choice Requires="x15">
      <x15ac:absPath xmlns:x15ac="http://schemas.microsoft.com/office/spreadsheetml/2010/11/ac" url="/Users/hakanmalmer 1/iCloud Drive (arkiv)/Documents/Dokument – Håkan Malmers iMac/Vagnmakaren/Ekonomi/"/>
    </mc:Choice>
  </mc:AlternateContent>
  <xr:revisionPtr revIDLastSave="0" documentId="8_{4A37213A-A602-4247-B46F-41B5F45BB2DA}" xr6:coauthVersionLast="36" xr6:coauthVersionMax="36" xr10:uidLastSave="{00000000-0000-0000-0000-000000000000}"/>
  <bookViews>
    <workbookView xWindow="0" yWindow="500" windowWidth="19200" windowHeight="19500" activeTab="3" xr2:uid="{00000000-000D-0000-FFFF-FFFF00000000}"/>
  </bookViews>
  <sheets>
    <sheet name="Saldobalans 2017" sheetId="1" r:id="rId1"/>
    <sheet name="Saldobalans 2018" sheetId="4" r:id="rId2"/>
    <sheet name="Saldobalans 2019" sheetId="2" r:id="rId3"/>
    <sheet name="Saldobalans 2020" sheetId="5" r:id="rId4"/>
    <sheet name="Saldobalans 2021" sheetId="6" r:id="rId5"/>
  </sheets>
  <calcPr calcId="181029"/>
</workbook>
</file>

<file path=xl/calcChain.xml><?xml version="1.0" encoding="utf-8"?>
<calcChain xmlns="http://schemas.openxmlformats.org/spreadsheetml/2006/main">
  <c r="D18" i="6" l="1"/>
  <c r="E18" i="6"/>
  <c r="F18" i="6"/>
  <c r="D22" i="6"/>
  <c r="E22" i="6"/>
  <c r="F22" i="6"/>
  <c r="D26" i="6"/>
  <c r="E26" i="6"/>
  <c r="F26" i="6"/>
  <c r="D31" i="6"/>
  <c r="E31" i="6"/>
  <c r="F31" i="6"/>
  <c r="D41" i="6"/>
  <c r="E41" i="6"/>
  <c r="F41" i="6"/>
  <c r="D42" i="6"/>
  <c r="E42" i="6"/>
  <c r="F42" i="6"/>
  <c r="D54" i="6"/>
  <c r="E54" i="6"/>
  <c r="F54" i="6"/>
  <c r="D57" i="6"/>
  <c r="E57" i="6"/>
  <c r="F57" i="6"/>
  <c r="D62" i="6"/>
  <c r="E62" i="6"/>
  <c r="F62" i="6"/>
  <c r="D65" i="6"/>
  <c r="E65" i="6"/>
  <c r="F65" i="6"/>
  <c r="D70" i="6"/>
  <c r="E70" i="6"/>
  <c r="F70" i="6"/>
  <c r="D73" i="6"/>
  <c r="E73" i="6"/>
  <c r="F73" i="6"/>
  <c r="D76" i="6"/>
  <c r="E76" i="6"/>
  <c r="F76" i="6"/>
  <c r="D87" i="6"/>
  <c r="E87" i="6"/>
  <c r="F87" i="6"/>
  <c r="D88" i="6"/>
  <c r="E88" i="6"/>
  <c r="F88" i="6"/>
  <c r="D97" i="6"/>
  <c r="E97" i="6"/>
  <c r="F97" i="6"/>
  <c r="D102" i="6"/>
  <c r="E102" i="6"/>
  <c r="F102" i="6"/>
  <c r="D107" i="6"/>
  <c r="E107" i="6"/>
  <c r="F107" i="6"/>
  <c r="D110" i="6"/>
  <c r="E110" i="6"/>
  <c r="F110" i="6"/>
  <c r="D113" i="6"/>
  <c r="E113" i="6"/>
  <c r="F113" i="6"/>
  <c r="D118" i="6"/>
  <c r="E118" i="6"/>
  <c r="F118" i="6"/>
  <c r="D119" i="6"/>
  <c r="E119" i="6"/>
  <c r="F119" i="6"/>
  <c r="D128" i="6"/>
  <c r="E128" i="6"/>
  <c r="F128" i="6"/>
  <c r="D142" i="6"/>
  <c r="E142" i="6"/>
  <c r="F142" i="6"/>
  <c r="D149" i="6"/>
  <c r="E149" i="6"/>
  <c r="F149" i="6"/>
  <c r="D155" i="6"/>
  <c r="E155" i="6"/>
  <c r="F155" i="6"/>
  <c r="D162" i="6"/>
  <c r="E162" i="6"/>
  <c r="F162" i="6"/>
  <c r="D165" i="6"/>
  <c r="E165" i="6"/>
  <c r="F165" i="6"/>
  <c r="D166" i="6"/>
  <c r="E166" i="6"/>
  <c r="F166" i="6"/>
  <c r="D171" i="6"/>
  <c r="E171" i="6"/>
  <c r="F171" i="6"/>
  <c r="D172" i="6"/>
  <c r="E172" i="6"/>
  <c r="F172" i="6"/>
  <c r="D179" i="6"/>
  <c r="E179" i="6"/>
  <c r="F179" i="6"/>
  <c r="D183" i="6"/>
  <c r="E183" i="6"/>
  <c r="F183" i="6"/>
  <c r="D187" i="6"/>
  <c r="E187" i="6"/>
  <c r="F187" i="6"/>
  <c r="D191" i="6"/>
  <c r="E191" i="6"/>
  <c r="F191" i="6"/>
  <c r="D196" i="6"/>
  <c r="E196" i="6"/>
  <c r="F196" i="6"/>
  <c r="D201" i="6"/>
  <c r="E201" i="6"/>
  <c r="F201" i="6"/>
  <c r="D204" i="6"/>
  <c r="E204" i="6"/>
  <c r="F204" i="6"/>
  <c r="D205" i="6"/>
  <c r="E205" i="6"/>
  <c r="F205" i="6"/>
  <c r="D210" i="6"/>
  <c r="E210" i="6"/>
  <c r="F210" i="6"/>
  <c r="D215" i="6"/>
  <c r="E215" i="6"/>
  <c r="F215" i="6"/>
  <c r="D219" i="6"/>
  <c r="E219" i="6"/>
  <c r="F219" i="6"/>
  <c r="D222" i="6"/>
  <c r="E222" i="6"/>
  <c r="F222" i="6"/>
  <c r="D227" i="6"/>
  <c r="E227" i="6"/>
  <c r="F227" i="6"/>
  <c r="D228" i="6"/>
  <c r="E228" i="6"/>
  <c r="F228" i="6"/>
  <c r="D232" i="6"/>
  <c r="E232" i="6"/>
  <c r="F232" i="6"/>
  <c r="D236" i="6"/>
  <c r="E236" i="6"/>
  <c r="F236" i="6"/>
  <c r="D240" i="6"/>
  <c r="E240" i="6"/>
  <c r="F240" i="6"/>
  <c r="D243" i="6"/>
  <c r="E243" i="6"/>
  <c r="F243" i="6"/>
  <c r="D244" i="6"/>
  <c r="E244" i="6"/>
  <c r="F244" i="6"/>
  <c r="D249" i="6"/>
  <c r="E249" i="6"/>
  <c r="F249" i="6"/>
  <c r="D250" i="6"/>
  <c r="E250" i="6"/>
  <c r="F250" i="6"/>
  <c r="D18" i="5"/>
  <c r="E18" i="5"/>
  <c r="F18" i="5"/>
  <c r="D22" i="5"/>
  <c r="E22" i="5"/>
  <c r="F22" i="5"/>
  <c r="D26" i="5"/>
  <c r="E26" i="5"/>
  <c r="F26" i="5"/>
  <c r="D33" i="5"/>
  <c r="E33" i="5"/>
  <c r="F33" i="5"/>
  <c r="D36" i="5"/>
  <c r="E36" i="5"/>
  <c r="F36" i="5"/>
  <c r="D45" i="5"/>
  <c r="E45" i="5"/>
  <c r="F45" i="5"/>
  <c r="D46" i="5"/>
  <c r="E46" i="5"/>
  <c r="F46" i="5"/>
  <c r="D57" i="5"/>
  <c r="E57" i="5"/>
  <c r="F57" i="5"/>
  <c r="D60" i="5"/>
  <c r="E60" i="5"/>
  <c r="F60" i="5"/>
  <c r="D65" i="5"/>
  <c r="E65" i="5"/>
  <c r="F65" i="5"/>
  <c r="D68" i="5"/>
  <c r="E68" i="5"/>
  <c r="F68" i="5"/>
  <c r="D73" i="5"/>
  <c r="E73" i="5"/>
  <c r="F73" i="5"/>
  <c r="D76" i="5"/>
  <c r="E76" i="5"/>
  <c r="F76" i="5"/>
  <c r="D79" i="5"/>
  <c r="E79" i="5"/>
  <c r="F79" i="5"/>
  <c r="D89" i="5"/>
  <c r="E89" i="5"/>
  <c r="F89" i="5"/>
  <c r="D90" i="5"/>
  <c r="E90" i="5"/>
  <c r="F90" i="5"/>
  <c r="D99" i="5"/>
  <c r="E99" i="5"/>
  <c r="F99" i="5"/>
  <c r="D104" i="5"/>
  <c r="E104" i="5"/>
  <c r="F104" i="5"/>
  <c r="D109" i="5"/>
  <c r="E109" i="5"/>
  <c r="F109" i="5"/>
  <c r="D112" i="5"/>
  <c r="E112" i="5"/>
  <c r="F112" i="5"/>
  <c r="D116" i="5"/>
  <c r="E116" i="5"/>
  <c r="F116" i="5"/>
  <c r="D122" i="5"/>
  <c r="E122" i="5"/>
  <c r="F122" i="5"/>
  <c r="D123" i="5"/>
  <c r="E123" i="5"/>
  <c r="F123" i="5"/>
  <c r="D132" i="5"/>
  <c r="E132" i="5"/>
  <c r="F132" i="5"/>
  <c r="D145" i="5"/>
  <c r="E145" i="5"/>
  <c r="F145" i="5"/>
  <c r="D149" i="5"/>
  <c r="E149" i="5"/>
  <c r="F149" i="5"/>
  <c r="D156" i="5"/>
  <c r="E156" i="5"/>
  <c r="F156" i="5"/>
  <c r="D162" i="5"/>
  <c r="E162" i="5"/>
  <c r="F162" i="5"/>
  <c r="D165" i="5"/>
  <c r="E165" i="5"/>
  <c r="F165" i="5"/>
  <c r="D166" i="5"/>
  <c r="E166" i="5"/>
  <c r="F166" i="5"/>
  <c r="D171" i="5"/>
  <c r="E171" i="5"/>
  <c r="F171" i="5"/>
  <c r="D174" i="5"/>
  <c r="E174" i="5"/>
  <c r="F174" i="5"/>
  <c r="D175" i="5"/>
  <c r="E175" i="5"/>
  <c r="F175" i="5"/>
  <c r="D183" i="5"/>
  <c r="E183" i="5"/>
  <c r="F183" i="5"/>
  <c r="D187" i="5"/>
  <c r="E187" i="5"/>
  <c r="F187" i="5"/>
  <c r="D191" i="5"/>
  <c r="E191" i="5"/>
  <c r="F191" i="5"/>
  <c r="D194" i="5"/>
  <c r="E194" i="5"/>
  <c r="F194" i="5"/>
  <c r="D199" i="5"/>
  <c r="E199" i="5"/>
  <c r="F199" i="5"/>
  <c r="D204" i="5"/>
  <c r="E204" i="5"/>
  <c r="F204" i="5"/>
  <c r="D207" i="5"/>
  <c r="E207" i="5"/>
  <c r="F207" i="5"/>
  <c r="D208" i="5"/>
  <c r="E208" i="5"/>
  <c r="F208" i="5"/>
  <c r="D214" i="5"/>
  <c r="E214" i="5"/>
  <c r="F214" i="5"/>
  <c r="D217" i="5"/>
  <c r="E217" i="5"/>
  <c r="F217" i="5"/>
  <c r="D220" i="5"/>
  <c r="E220" i="5"/>
  <c r="F220" i="5"/>
  <c r="D225" i="5"/>
  <c r="E225" i="5"/>
  <c r="F225" i="5"/>
  <c r="D226" i="5"/>
  <c r="E226" i="5"/>
  <c r="F226" i="5"/>
  <c r="D230" i="5"/>
  <c r="E230" i="5"/>
  <c r="F230" i="5"/>
  <c r="D234" i="5"/>
  <c r="E234" i="5"/>
  <c r="F234" i="5"/>
  <c r="D237" i="5"/>
  <c r="E237" i="5"/>
  <c r="F237" i="5"/>
  <c r="D240" i="5"/>
  <c r="E240" i="5"/>
  <c r="F240" i="5"/>
  <c r="D241" i="5"/>
  <c r="E241" i="5"/>
  <c r="F241" i="5"/>
  <c r="D246" i="5"/>
  <c r="E246" i="5"/>
  <c r="F246" i="5"/>
  <c r="D247" i="5"/>
  <c r="E247" i="5"/>
  <c r="F247" i="5"/>
  <c r="D18" i="4"/>
  <c r="E18" i="4"/>
  <c r="F18" i="4"/>
  <c r="D22" i="4"/>
  <c r="E22" i="4"/>
  <c r="F22" i="4"/>
  <c r="D26" i="4"/>
  <c r="E26" i="4"/>
  <c r="F26" i="4"/>
  <c r="D32" i="4"/>
  <c r="E32" i="4"/>
  <c r="F32" i="4"/>
  <c r="D35" i="4"/>
  <c r="E35" i="4"/>
  <c r="F35" i="4"/>
  <c r="D43" i="4"/>
  <c r="E43" i="4"/>
  <c r="F43" i="4"/>
  <c r="D44" i="4"/>
  <c r="E44" i="4"/>
  <c r="F44" i="4"/>
  <c r="D55" i="4"/>
  <c r="E55" i="4"/>
  <c r="F55" i="4"/>
  <c r="D58" i="4"/>
  <c r="E58" i="4"/>
  <c r="F58" i="4"/>
  <c r="D63" i="4"/>
  <c r="E63" i="4"/>
  <c r="F63" i="4"/>
  <c r="D67" i="4"/>
  <c r="E67" i="4"/>
  <c r="F67" i="4"/>
  <c r="D71" i="4"/>
  <c r="E71" i="4"/>
  <c r="F71" i="4"/>
  <c r="D74" i="4"/>
  <c r="E74" i="4"/>
  <c r="F74" i="4"/>
  <c r="D83" i="4"/>
  <c r="E83" i="4"/>
  <c r="F83" i="4"/>
  <c r="D84" i="4"/>
  <c r="E84" i="4"/>
  <c r="F84" i="4"/>
  <c r="D93" i="4"/>
  <c r="E93" i="4"/>
  <c r="F93" i="4"/>
  <c r="D97" i="4"/>
  <c r="E97" i="4"/>
  <c r="F97" i="4"/>
  <c r="D100" i="4"/>
  <c r="E100" i="4"/>
  <c r="F100" i="4"/>
  <c r="D103" i="4"/>
  <c r="E103" i="4"/>
  <c r="F103" i="4"/>
  <c r="D108" i="4"/>
  <c r="E108" i="4"/>
  <c r="F108" i="4"/>
  <c r="D109" i="4"/>
  <c r="E109" i="4"/>
  <c r="F109" i="4"/>
  <c r="D120" i="4"/>
  <c r="E120" i="4"/>
  <c r="F120" i="4"/>
  <c r="D135" i="4"/>
  <c r="E135" i="4"/>
  <c r="F135" i="4"/>
  <c r="D142" i="4"/>
  <c r="E142" i="4"/>
  <c r="F142" i="4"/>
  <c r="D148" i="4"/>
  <c r="E148" i="4"/>
  <c r="F148" i="4"/>
  <c r="D154" i="4"/>
  <c r="E154" i="4"/>
  <c r="F154" i="4"/>
  <c r="D157" i="4"/>
  <c r="E157" i="4"/>
  <c r="F157" i="4"/>
  <c r="D158" i="4"/>
  <c r="E158" i="4"/>
  <c r="F158" i="4"/>
  <c r="D164" i="4"/>
  <c r="E164" i="4"/>
  <c r="F164" i="4"/>
  <c r="D167" i="4"/>
  <c r="E167" i="4"/>
  <c r="F167" i="4"/>
  <c r="D168" i="4"/>
  <c r="E168" i="4"/>
  <c r="F168" i="4"/>
  <c r="D172" i="4"/>
  <c r="E172" i="4"/>
  <c r="F172" i="4"/>
  <c r="D175" i="4"/>
  <c r="E175" i="4"/>
  <c r="F175" i="4"/>
  <c r="D179" i="4"/>
  <c r="E179" i="4"/>
  <c r="F179" i="4"/>
  <c r="D184" i="4"/>
  <c r="E184" i="4"/>
  <c r="F184" i="4"/>
  <c r="D189" i="4"/>
  <c r="E189" i="4"/>
  <c r="F189" i="4"/>
  <c r="D193" i="4"/>
  <c r="E193" i="4"/>
  <c r="F193" i="4"/>
  <c r="D194" i="4"/>
  <c r="E194" i="4"/>
  <c r="F194" i="4"/>
  <c r="D200" i="4"/>
  <c r="E200" i="4"/>
  <c r="F200" i="4"/>
  <c r="D203" i="4"/>
  <c r="E203" i="4"/>
  <c r="F203" i="4"/>
  <c r="D206" i="4"/>
  <c r="E206" i="4"/>
  <c r="F206" i="4"/>
  <c r="D212" i="4"/>
  <c r="E212" i="4"/>
  <c r="F212" i="4"/>
  <c r="D213" i="4"/>
  <c r="E213" i="4"/>
  <c r="F213" i="4"/>
  <c r="D217" i="4"/>
  <c r="E217" i="4"/>
  <c r="F217" i="4"/>
  <c r="D223" i="4"/>
  <c r="E223" i="4"/>
  <c r="F223" i="4"/>
  <c r="D229" i="4"/>
  <c r="E229" i="4"/>
  <c r="F229" i="4"/>
  <c r="D232" i="4"/>
  <c r="E232" i="4"/>
  <c r="F232" i="4"/>
  <c r="D233" i="4"/>
  <c r="E233" i="4"/>
  <c r="F233" i="4"/>
  <c r="D238" i="4"/>
  <c r="E238" i="4"/>
  <c r="F238" i="4"/>
  <c r="D239" i="4"/>
  <c r="E239" i="4"/>
  <c r="F239" i="4"/>
  <c r="D18" i="2"/>
  <c r="E18" i="2"/>
  <c r="F18" i="2"/>
  <c r="D22" i="2"/>
  <c r="E22" i="2"/>
  <c r="F22" i="2"/>
  <c r="D26" i="2"/>
  <c r="E26" i="2"/>
  <c r="F26" i="2"/>
  <c r="D32" i="2"/>
  <c r="E32" i="2"/>
  <c r="F32" i="2"/>
  <c r="D35" i="2"/>
  <c r="E35" i="2"/>
  <c r="F35" i="2"/>
  <c r="D44" i="2"/>
  <c r="E44" i="2"/>
  <c r="F44" i="2"/>
  <c r="D45" i="2"/>
  <c r="E45" i="2"/>
  <c r="F45" i="2"/>
  <c r="D56" i="2"/>
  <c r="E56" i="2"/>
  <c r="F56" i="2"/>
  <c r="D59" i="2"/>
  <c r="E59" i="2"/>
  <c r="F59" i="2"/>
  <c r="D64" i="2"/>
  <c r="E64" i="2"/>
  <c r="F64" i="2"/>
  <c r="D68" i="2"/>
  <c r="E68" i="2"/>
  <c r="F68" i="2"/>
  <c r="D75" i="2"/>
  <c r="E75" i="2"/>
  <c r="F75" i="2"/>
  <c r="D80" i="2"/>
  <c r="E80" i="2"/>
  <c r="F80" i="2"/>
  <c r="D86" i="2"/>
  <c r="E86" i="2"/>
  <c r="F86" i="2"/>
  <c r="D96" i="2"/>
  <c r="E96" i="2"/>
  <c r="F96" i="2"/>
  <c r="D97" i="2"/>
  <c r="E97" i="2"/>
  <c r="F97" i="2"/>
  <c r="D108" i="2"/>
  <c r="E108" i="2"/>
  <c r="F108" i="2"/>
  <c r="D113" i="2"/>
  <c r="E113" i="2"/>
  <c r="F113" i="2"/>
  <c r="D116" i="2"/>
  <c r="E116" i="2"/>
  <c r="F116" i="2"/>
  <c r="D119" i="2"/>
  <c r="E119" i="2"/>
  <c r="F119" i="2"/>
  <c r="D125" i="2"/>
  <c r="E125" i="2"/>
  <c r="F125" i="2"/>
  <c r="D126" i="2"/>
  <c r="E126" i="2"/>
  <c r="F126" i="2"/>
  <c r="D136" i="2"/>
  <c r="E136" i="2"/>
  <c r="F136" i="2"/>
  <c r="D149" i="2"/>
  <c r="E149" i="2"/>
  <c r="F149" i="2"/>
  <c r="D154" i="2"/>
  <c r="E154" i="2"/>
  <c r="F154" i="2"/>
  <c r="D160" i="2"/>
  <c r="E160" i="2"/>
  <c r="F160" i="2"/>
  <c r="D166" i="2"/>
  <c r="E166" i="2"/>
  <c r="F166" i="2"/>
  <c r="D169" i="2"/>
  <c r="E169" i="2"/>
  <c r="F169" i="2"/>
  <c r="D170" i="2"/>
  <c r="E170" i="2"/>
  <c r="F170" i="2"/>
  <c r="D174" i="2"/>
  <c r="E174" i="2"/>
  <c r="F174" i="2"/>
  <c r="D177" i="2"/>
  <c r="E177" i="2"/>
  <c r="F177" i="2"/>
  <c r="D180" i="2"/>
  <c r="E180" i="2"/>
  <c r="F180" i="2"/>
  <c r="D181" i="2"/>
  <c r="E181" i="2"/>
  <c r="F181" i="2"/>
  <c r="D188" i="2"/>
  <c r="E188" i="2"/>
  <c r="F188" i="2"/>
  <c r="D191" i="2"/>
  <c r="E191" i="2"/>
  <c r="F191" i="2"/>
  <c r="D195" i="2"/>
  <c r="E195" i="2"/>
  <c r="F195" i="2"/>
  <c r="D200" i="2"/>
  <c r="E200" i="2"/>
  <c r="F200" i="2"/>
  <c r="D204" i="2"/>
  <c r="E204" i="2"/>
  <c r="F204" i="2"/>
  <c r="D207" i="2"/>
  <c r="E207" i="2"/>
  <c r="F207" i="2"/>
  <c r="D208" i="2"/>
  <c r="E208" i="2"/>
  <c r="F208" i="2"/>
  <c r="D214" i="2"/>
  <c r="E214" i="2"/>
  <c r="F214" i="2"/>
  <c r="D217" i="2"/>
  <c r="E217" i="2"/>
  <c r="F217" i="2"/>
  <c r="D222" i="2"/>
  <c r="E222" i="2"/>
  <c r="F222" i="2"/>
  <c r="D223" i="2"/>
  <c r="E223" i="2"/>
  <c r="F223" i="2"/>
  <c r="D227" i="2"/>
  <c r="E227" i="2"/>
  <c r="F227" i="2"/>
  <c r="D231" i="2"/>
  <c r="E231" i="2"/>
  <c r="F231" i="2"/>
  <c r="D237" i="2"/>
  <c r="E237" i="2"/>
  <c r="F237" i="2"/>
  <c r="D240" i="2"/>
  <c r="E240" i="2"/>
  <c r="F240" i="2"/>
  <c r="D241" i="2"/>
  <c r="E241" i="2"/>
  <c r="F241" i="2"/>
  <c r="D246" i="2"/>
  <c r="E246" i="2"/>
  <c r="F246" i="2"/>
  <c r="D247" i="2"/>
  <c r="E247" i="2"/>
  <c r="F247" i="2"/>
  <c r="F187" i="1"/>
  <c r="E187" i="1"/>
  <c r="D187" i="1"/>
  <c r="F186" i="1"/>
  <c r="E186" i="1"/>
  <c r="D186" i="1"/>
  <c r="F183" i="1"/>
  <c r="E183" i="1"/>
  <c r="D183" i="1"/>
  <c r="F179" i="1"/>
  <c r="E179" i="1"/>
  <c r="D179" i="1"/>
  <c r="F173" i="1"/>
  <c r="E173" i="1"/>
  <c r="D173" i="1"/>
  <c r="F172" i="1"/>
  <c r="E172" i="1"/>
  <c r="D172" i="1"/>
  <c r="F167" i="1"/>
  <c r="E167" i="1"/>
  <c r="D167" i="1"/>
  <c r="F164" i="1"/>
  <c r="E164" i="1"/>
  <c r="D164" i="1"/>
  <c r="F161" i="1"/>
  <c r="E161" i="1"/>
  <c r="D161" i="1"/>
  <c r="F156" i="1"/>
  <c r="E156" i="1"/>
  <c r="D156" i="1"/>
  <c r="F155" i="1"/>
  <c r="E155" i="1"/>
  <c r="D155" i="1"/>
  <c r="F151" i="1"/>
  <c r="E151" i="1"/>
  <c r="D151" i="1"/>
  <c r="F147" i="1"/>
  <c r="E147" i="1"/>
  <c r="D147" i="1"/>
  <c r="F142" i="1"/>
  <c r="E142" i="1"/>
  <c r="D142" i="1"/>
  <c r="F138" i="1"/>
  <c r="E138" i="1"/>
  <c r="D138" i="1"/>
  <c r="F137" i="1"/>
  <c r="E137" i="1"/>
  <c r="D137" i="1"/>
  <c r="F131" i="1"/>
  <c r="E131" i="1"/>
  <c r="D131" i="1"/>
  <c r="F130" i="1"/>
  <c r="E130" i="1"/>
  <c r="D130" i="1"/>
  <c r="F127" i="1"/>
  <c r="E127" i="1"/>
  <c r="D127" i="1"/>
  <c r="F122" i="1"/>
  <c r="E122" i="1"/>
  <c r="D122" i="1"/>
  <c r="F116" i="1"/>
  <c r="E116" i="1"/>
  <c r="D116" i="1"/>
  <c r="F110" i="1"/>
  <c r="E110" i="1"/>
  <c r="D110" i="1"/>
  <c r="F99" i="1"/>
  <c r="E99" i="1"/>
  <c r="D99" i="1"/>
  <c r="F88" i="1"/>
  <c r="E88" i="1"/>
  <c r="D88" i="1"/>
  <c r="F87" i="1"/>
  <c r="E87" i="1"/>
  <c r="D87" i="1"/>
  <c r="F83" i="1"/>
  <c r="E83" i="1"/>
  <c r="D83" i="1"/>
  <c r="F80" i="1"/>
  <c r="E80" i="1"/>
  <c r="D80" i="1"/>
  <c r="F77" i="1"/>
  <c r="E77" i="1"/>
  <c r="D77" i="1"/>
  <c r="F69" i="1"/>
  <c r="E69" i="1"/>
  <c r="D69" i="1"/>
  <c r="F68" i="1"/>
  <c r="E68" i="1"/>
  <c r="D68" i="1"/>
  <c r="F61" i="1"/>
  <c r="E61" i="1"/>
  <c r="D61" i="1"/>
  <c r="F57" i="1"/>
  <c r="E57" i="1"/>
  <c r="D57" i="1"/>
  <c r="F54" i="1"/>
  <c r="E54" i="1"/>
  <c r="D54" i="1"/>
  <c r="F50" i="1"/>
  <c r="E50" i="1"/>
  <c r="D50" i="1"/>
  <c r="F47" i="1"/>
  <c r="E47" i="1"/>
  <c r="D47" i="1"/>
  <c r="F38" i="1"/>
  <c r="E38" i="1"/>
  <c r="D38" i="1"/>
  <c r="F37" i="1"/>
  <c r="E37" i="1"/>
  <c r="D37" i="1"/>
  <c r="F30" i="1"/>
  <c r="E30" i="1"/>
  <c r="D30" i="1"/>
  <c r="F25" i="1"/>
  <c r="E25" i="1"/>
  <c r="D25" i="1"/>
  <c r="F22" i="1"/>
  <c r="E22" i="1"/>
  <c r="D22" i="1"/>
  <c r="F18" i="1"/>
  <c r="E18" i="1"/>
  <c r="D18" i="1"/>
</calcChain>
</file>

<file path=xl/sharedStrings.xml><?xml version="1.0" encoding="utf-8"?>
<sst xmlns="http://schemas.openxmlformats.org/spreadsheetml/2006/main" count="4133" uniqueCount="476">
  <si>
    <t xml:space="preserve"> </t>
  </si>
  <si>
    <t>Kund</t>
  </si>
  <si>
    <t>208294 - Brf Vagnmakaren</t>
  </si>
  <si>
    <t>Org.nummer</t>
  </si>
  <si>
    <t>7696091664</t>
  </si>
  <si>
    <t>Perioder</t>
  </si>
  <si>
    <t>Konton</t>
  </si>
  <si>
    <t>Samtliga</t>
  </si>
  <si>
    <t>Fastigheter</t>
  </si>
  <si>
    <t>208294001</t>
  </si>
  <si>
    <t>Rapportuttag</t>
  </si>
  <si>
    <t>JAN 2017 - DEC 2017</t>
  </si>
  <si>
    <t>Helår 2016</t>
  </si>
  <si>
    <t>Kontoklass 1 Tillgångar</t>
  </si>
  <si>
    <t>Byggnader och mark</t>
  </si>
  <si>
    <t>1110 Byggnader</t>
  </si>
  <si>
    <t>1119 Ack avskr på byggnader</t>
  </si>
  <si>
    <t>1130 Mark</t>
  </si>
  <si>
    <t>1137 Uppskrivning av mark</t>
  </si>
  <si>
    <t>1143 Standardförb ombyggnader</t>
  </si>
  <si>
    <t>1149 Ack avskriv standardförbättring</t>
  </si>
  <si>
    <t>Maskiner och inventarier</t>
  </si>
  <si>
    <t>1220 Inventarier och verktyg</t>
  </si>
  <si>
    <t>1229 Ack avskrivningar på inventarier och verktyg</t>
  </si>
  <si>
    <t>Kundfordringar</t>
  </si>
  <si>
    <t>56</t>
  </si>
  <si>
    <t>0</t>
  </si>
  <si>
    <t>1518 Ej reskontraförda kundfordringar</t>
  </si>
  <si>
    <t>Övriga kortfristiga fordringar</t>
  </si>
  <si>
    <t>1630 Avräkning för skatter och avgifter (skattekonto)</t>
  </si>
  <si>
    <t>1640 Skattefordringar</t>
  </si>
  <si>
    <t>1680 Andra kortfristiga fordringar</t>
  </si>
  <si>
    <t>Kassa och bank</t>
  </si>
  <si>
    <t>747 416</t>
  </si>
  <si>
    <t>1940 Bankkonto</t>
  </si>
  <si>
    <t>1941 Bankkonto Swedbank</t>
  </si>
  <si>
    <t>1942 Bankkonto Nordea</t>
  </si>
  <si>
    <t>1943 Bankkonto Handelsbanken</t>
  </si>
  <si>
    <t>1945 Bankkonto SBAB</t>
  </si>
  <si>
    <t>SUMMA KONTOKLASS 1 Tillgångar</t>
  </si>
  <si>
    <t>Kontoklass 2 Skulder</t>
  </si>
  <si>
    <t>Eget kapital</t>
  </si>
  <si>
    <t>2071 För. underh.fond/yttre fond</t>
  </si>
  <si>
    <t>2083 Inbetalda insatser (BRF) /EH Insättning/uttag (HB/KB) /IE</t>
  </si>
  <si>
    <t>2085 Uppskrivningsfond</t>
  </si>
  <si>
    <t>2087 Insatsemission/ upplåtelseavgifter (BRF)</t>
  </si>
  <si>
    <t>2091 Balanserad vinst eller förlust</t>
  </si>
  <si>
    <t>2099 Årets resultat</t>
  </si>
  <si>
    <t>Långfristiga skulder</t>
  </si>
  <si>
    <t>2350 Andra långfristiga skulder till kreditinstitut</t>
  </si>
  <si>
    <t>Kortfristiga skulder till kreditinstitut, kunder och leverantörer</t>
  </si>
  <si>
    <t>2417 Kortfristig del av långfristiga skulder till kreditintitut</t>
  </si>
  <si>
    <t>2448 Ej reskontraförda leverantörsskulder</t>
  </si>
  <si>
    <t>Moms och särskilda punktskatter</t>
  </si>
  <si>
    <t>2650 Redovisningskonto för moms</t>
  </si>
  <si>
    <t>Personalens skatter, avgifter och löneavdrag</t>
  </si>
  <si>
    <t>2710 Personalskatt</t>
  </si>
  <si>
    <t>2740 Avräkning avtalade sociala avgifter</t>
  </si>
  <si>
    <t>Upplupna kostnader och förutbetalda intäkter</t>
  </si>
  <si>
    <t>2940 Upplupna lagstadgade sociala o andra avgifter</t>
  </si>
  <si>
    <t>2960 Upplupna räntekostnader</t>
  </si>
  <si>
    <t>2976 Förutbetalda årsavgifter (migrerade)</t>
  </si>
  <si>
    <t>2993 Upplupna styrelsearvode</t>
  </si>
  <si>
    <t>2999 Övr uppl kostnader och förutbet int (manuella)</t>
  </si>
  <si>
    <t>SUMMA KONTOKLASS 2 Skulder</t>
  </si>
  <si>
    <t>Kontoklass 3 Intäkter</t>
  </si>
  <si>
    <t>-2 726 616</t>
  </si>
  <si>
    <t>Rörelsens huvudintäkter samt bortfall</t>
  </si>
  <si>
    <t>-2 588 376</t>
  </si>
  <si>
    <t>3010 Hyresintäkter bostäder</t>
  </si>
  <si>
    <t>3013 Hyresintäkter lokaler ej momsregistrerade</t>
  </si>
  <si>
    <t>3016 Hyresintäkter p-platser momsregistrerade</t>
  </si>
  <si>
    <t>3017 Hyresintäkter p-platser ej momsregistrerade</t>
  </si>
  <si>
    <t>3020 Årsavgifter, bostäder</t>
  </si>
  <si>
    <t>Ersättningar och avgifter</t>
  </si>
  <si>
    <t>-80 472</t>
  </si>
  <si>
    <t>3218 Digitala tjänster (Bredband, TV etc) ej moms</t>
  </si>
  <si>
    <t>Intäktskorrigeringar</t>
  </si>
  <si>
    <t>-12</t>
  </si>
  <si>
    <t>3740 Öres- och kronutjämning</t>
  </si>
  <si>
    <t>Övriga rörelseintäkter</t>
  </si>
  <si>
    <t>-57 756</t>
  </si>
  <si>
    <t>3998 Övriga rörelseintäkter ej moms</t>
  </si>
  <si>
    <t>3999 Övriga rörelseintäkter moms</t>
  </si>
  <si>
    <t>SUMMA KONTOKLASS 3 Intäkter</t>
  </si>
  <si>
    <t>Kontoklass 4 Kostnader för varor, material och tjänster</t>
  </si>
  <si>
    <t>4 073 249</t>
  </si>
  <si>
    <t>Fastighetsskötsel och städ, utgift för köpta tjänster</t>
  </si>
  <si>
    <t>212 871</t>
  </si>
  <si>
    <t>4111 Yttre skötsel/fastighetsskötsel grund</t>
  </si>
  <si>
    <t>4112 Yttre skötsel/fastighetsskötsel extra</t>
  </si>
  <si>
    <t>4115 Trädgårdsskötsel extra debiterat</t>
  </si>
  <si>
    <t>4119 Serviceavtal</t>
  </si>
  <si>
    <t>4121 Inre skötsel/städ grund</t>
  </si>
  <si>
    <t>4122 Inre skötsel/städ extra</t>
  </si>
  <si>
    <t>4142 Hissbesiktning</t>
  </si>
  <si>
    <t>4191 Snö- och halkbekämpning</t>
  </si>
  <si>
    <t>Reparation, utgift för köpta tjänster (entreprenadtjänster)</t>
  </si>
  <si>
    <t>150 688</t>
  </si>
  <si>
    <t>4310 Rep bostäder utg för köpta tj</t>
  </si>
  <si>
    <t>4330 Rep gemensamma utrymmen utg för köpta tj</t>
  </si>
  <si>
    <t>4334 Rep gem utry utg för köpta tj Tvättutrustning</t>
  </si>
  <si>
    <t>4340 Rep installationer utg för köpta tj</t>
  </si>
  <si>
    <t>4341 Rep install utg för köpta tj VA/Sanitet</t>
  </si>
  <si>
    <t>4344 Rep install utg för köpta tj El</t>
  </si>
  <si>
    <t>4346 Rep install utg för köpta tj Hissar</t>
  </si>
  <si>
    <t>4350 Rep huskropp utg för köpta tj</t>
  </si>
  <si>
    <t>4390 Övriga Reparationer</t>
  </si>
  <si>
    <t>Underhåll, utgift för köpta tjänster</t>
  </si>
  <si>
    <t>2 950 911</t>
  </si>
  <si>
    <t>4510 UH bostäder utg för köpta tj</t>
  </si>
  <si>
    <t>4541 UH installationer utg för köpta tj VA/Sanitet</t>
  </si>
  <si>
    <t>4550 UH huskropp utg för köpta tj</t>
  </si>
  <si>
    <t>4560 UH Markytor utg för köpta tj</t>
  </si>
  <si>
    <t>Taxebundna utgifter och uppvärmning</t>
  </si>
  <si>
    <t>573 170</t>
  </si>
  <si>
    <t>4610 Fastighetsel</t>
  </si>
  <si>
    <t>4620 Uppvärmning</t>
  </si>
  <si>
    <t>4630 Vatten</t>
  </si>
  <si>
    <t>4640 Sophämtning</t>
  </si>
  <si>
    <t>Riskkostnader, avgälder och övrigt</t>
  </si>
  <si>
    <t>129 079</t>
  </si>
  <si>
    <t>4710 Fastighetsförsäkring</t>
  </si>
  <si>
    <t>4742 Arrendeavgifter</t>
  </si>
  <si>
    <t>4760 Digitala tjänster (Bredband, TV etc)</t>
  </si>
  <si>
    <t>Fastighetsskatt</t>
  </si>
  <si>
    <t>56 530</t>
  </si>
  <si>
    <t>4800 Fastighetsskatt</t>
  </si>
  <si>
    <t>SUMMA KONTOKLASS 4 Kostnader för varor, material och tjänster</t>
  </si>
  <si>
    <t>Kontoklass 5 Övriga externa rörelseutgifter/kostnader</t>
  </si>
  <si>
    <t>7 462</t>
  </si>
  <si>
    <t>Förbrukningsinventarier och förbrukningsmateriel</t>
  </si>
  <si>
    <t>5410 Förbrukningsinventarier</t>
  </si>
  <si>
    <t>5460 Förbrukningsmaterial</t>
  </si>
  <si>
    <t>5490 Övriga förbrukningsinventarier/material</t>
  </si>
  <si>
    <t>SUMMA KONTOKLASS 5 Övriga externa rörelseutgifter/kostnader</t>
  </si>
  <si>
    <t>Kontoklass 6 Övriga externa rörelseutgifter/kostnader</t>
  </si>
  <si>
    <t>140 496</t>
  </si>
  <si>
    <t>Tele och post</t>
  </si>
  <si>
    <t>1 685</t>
  </si>
  <si>
    <t>6210 Telekommunikation</t>
  </si>
  <si>
    <t>Förvaltningskostnader</t>
  </si>
  <si>
    <t>91 072</t>
  </si>
  <si>
    <t>6400 Förvaltningskostnader (gruppkonto)</t>
  </si>
  <si>
    <t>6420 Revisionsarvode</t>
  </si>
  <si>
    <t>6490 Övriga förvaltningskostnader</t>
  </si>
  <si>
    <t>Övriga externa tjänster</t>
  </si>
  <si>
    <t>39 708</t>
  </si>
  <si>
    <t>6550 Konsultarvoden</t>
  </si>
  <si>
    <t>6590 Övriga externa tjänster</t>
  </si>
  <si>
    <t>Övriga externa kostnader</t>
  </si>
  <si>
    <t>8 032</t>
  </si>
  <si>
    <t>6981 Föreningsavgifter avdragsgilla</t>
  </si>
  <si>
    <t>6991 Övriga externa kostnader avdragsgilla</t>
  </si>
  <si>
    <t>SUMMA KONTOKLASS 6 Övriga externa rörelseutgifter/kostnader</t>
  </si>
  <si>
    <t>Kontoklass 7 Utgifter/kostnader för personal, avskrivningar mm.</t>
  </si>
  <si>
    <t>611 307</t>
  </si>
  <si>
    <t>Kostnadsersättningar och förmåner</t>
  </si>
  <si>
    <t>112 910</t>
  </si>
  <si>
    <t>7310 Styrelsearvoden, fast</t>
  </si>
  <si>
    <t>7331 Skattefria bilersättningar</t>
  </si>
  <si>
    <t>Sociala och andra avgifter enligt lag och avtal</t>
  </si>
  <si>
    <t>32 945</t>
  </si>
  <si>
    <t>7514 Sociala avgifter för löner och ersättningar, övriga</t>
  </si>
  <si>
    <t>Övriga personalkostnader</t>
  </si>
  <si>
    <t>92</t>
  </si>
  <si>
    <t>7610 Utbildning</t>
  </si>
  <si>
    <t>Avskrivningar enligt plan</t>
  </si>
  <si>
    <t>465 360</t>
  </si>
  <si>
    <t>7821 Avskr på byggnader</t>
  </si>
  <si>
    <t>7827 Avskr standardförbättr</t>
  </si>
  <si>
    <t>7830 Avskr på maskiner o inventarier</t>
  </si>
  <si>
    <t>SUMMA KONTOKLASS 7 Utgifter/kostnader för personal, avskrivningar mm.</t>
  </si>
  <si>
    <t>Kontoklass 8 Finansiella och andra inkomster/intäkter och utgifter/kostnader</t>
  </si>
  <si>
    <t>-2 105 898</t>
  </si>
  <si>
    <t>Övriga ränteintäkter och liknande resultatposter</t>
  </si>
  <si>
    <t>-14 980</t>
  </si>
  <si>
    <t>8312 Ränteintäkter från kortfristiga placeringar</t>
  </si>
  <si>
    <t>8314 Skattefria ränteintäkter</t>
  </si>
  <si>
    <t>8318 Dröjsmålsränteintäkter</t>
  </si>
  <si>
    <t>Räntekostnader och liknande resultatposter</t>
  </si>
  <si>
    <t>395 209</t>
  </si>
  <si>
    <t>8410 Räntekostnader för långfristiga skulder</t>
  </si>
  <si>
    <t>8499 Övriga finansiella kostnader</t>
  </si>
  <si>
    <t>Skatter och årets resultat</t>
  </si>
  <si>
    <t>-2 486 128</t>
  </si>
  <si>
    <t>8999 Årets resultat</t>
  </si>
  <si>
    <t>SUMMA KONTOKLASS 8 Finansiella och andra inkomster/intäkter och utgifter/kostnader</t>
  </si>
  <si>
    <t>Exported 2022-02-09</t>
  </si>
  <si>
    <t>SUMMA KONTOKLASS 9 Internredovisning</t>
  </si>
  <si>
    <t>Internredovisning</t>
  </si>
  <si>
    <t>9710 Moms per- korr motkonto skattepliktig omsättning</t>
  </si>
  <si>
    <t>9610 Moms per- korr skattepliktig omsättning</t>
  </si>
  <si>
    <t>Kontoklass 9 Internredovisning</t>
  </si>
  <si>
    <t>296 924</t>
  </si>
  <si>
    <t>-1 464 810</t>
  </si>
  <si>
    <t>8423 Räntekostnader för skatter och avgifter</t>
  </si>
  <si>
    <t>8422 Dröjsmålsräntor för leverantörsskulder</t>
  </si>
  <si>
    <t>394 725</t>
  </si>
  <si>
    <t>99 284</t>
  </si>
  <si>
    <t>44 662</t>
  </si>
  <si>
    <t>8311 Ränteintäkter från bank</t>
  </si>
  <si>
    <t>-4 603</t>
  </si>
  <si>
    <t>-4 564</t>
  </si>
  <si>
    <t>-15 923</t>
  </si>
  <si>
    <t>Resultat från övriga värdepapper och långfristiga fordringar</t>
  </si>
  <si>
    <t>8210 Utdelningar på andelar i andra företag</t>
  </si>
  <si>
    <t>-3 329</t>
  </si>
  <si>
    <t>683 717</t>
  </si>
  <si>
    <t>391 644</t>
  </si>
  <si>
    <t>-1 436 071</t>
  </si>
  <si>
    <t>7832 Avskr på inventarier och verktyg</t>
  </si>
  <si>
    <t>490 821</t>
  </si>
  <si>
    <t>58 115</t>
  </si>
  <si>
    <t>22 795</t>
  </si>
  <si>
    <t>28 886</t>
  </si>
  <si>
    <t>2 400</t>
  </si>
  <si>
    <t>7332 Skattepliktiga bilersättningar</t>
  </si>
  <si>
    <t>114 310</t>
  </si>
  <si>
    <t>112 192</t>
  </si>
  <si>
    <t>11 979</t>
  </si>
  <si>
    <t>627 926</t>
  </si>
  <si>
    <t>631 899</t>
  </si>
  <si>
    <t>72 494</t>
  </si>
  <si>
    <t>5 310</t>
  </si>
  <si>
    <t>5 410</t>
  </si>
  <si>
    <t>6570 Bankkostnader</t>
  </si>
  <si>
    <t>3 625</t>
  </si>
  <si>
    <t>138</t>
  </si>
  <si>
    <t>880</t>
  </si>
  <si>
    <t>168 758</t>
  </si>
  <si>
    <t>2 600</t>
  </si>
  <si>
    <t>31 005</t>
  </si>
  <si>
    <t>6250 Postbefordran (porto)</t>
  </si>
  <si>
    <t>2 166</t>
  </si>
  <si>
    <t>109</t>
  </si>
  <si>
    <t>333</t>
  </si>
  <si>
    <t>Kontorsmateriel och trycksaker</t>
  </si>
  <si>
    <t>6110 Kontorsmateriel</t>
  </si>
  <si>
    <t>5 562</t>
  </si>
  <si>
    <t>157</t>
  </si>
  <si>
    <t>Övriga försäljningskostnader</t>
  </si>
  <si>
    <t>6071 Extern representation avdragsgill</t>
  </si>
  <si>
    <t>6068 Överlåtelseavgifter</t>
  </si>
  <si>
    <t>6067 Pantförskrivningsavgifter</t>
  </si>
  <si>
    <t>6062 Inkasso och KFM-avgifter</t>
  </si>
  <si>
    <t>510</t>
  </si>
  <si>
    <t>5 618</t>
  </si>
  <si>
    <t>185 930</t>
  </si>
  <si>
    <t>8 157</t>
  </si>
  <si>
    <t>43 403</t>
  </si>
  <si>
    <t>Resekostnader</t>
  </si>
  <si>
    <t>5890 Övriga resekostnader</t>
  </si>
  <si>
    <t>95</t>
  </si>
  <si>
    <t>Kostnader för transportmedel</t>
  </si>
  <si>
    <t>5690 Övriga kostnader för transportmedel</t>
  </si>
  <si>
    <t>-1 954</t>
  </si>
  <si>
    <t>4 080</t>
  </si>
  <si>
    <t>-2 381</t>
  </si>
  <si>
    <t>307</t>
  </si>
  <si>
    <t>4 176</t>
  </si>
  <si>
    <t>-4 336</t>
  </si>
  <si>
    <t>57 454</t>
  </si>
  <si>
    <t>5 901</t>
  </si>
  <si>
    <t>4790 Övriga fastighetskostnader</t>
  </si>
  <si>
    <t>126 162</t>
  </si>
  <si>
    <t>51 699</t>
  </si>
  <si>
    <t>51 089</t>
  </si>
  <si>
    <t>595 646</t>
  </si>
  <si>
    <t>67 668</t>
  </si>
  <si>
    <t>65 694</t>
  </si>
  <si>
    <t>4540 UH installationer utg för köpta tj</t>
  </si>
  <si>
    <t>59 113</t>
  </si>
  <si>
    <t>-3 692</t>
  </si>
  <si>
    <t>704 041</t>
  </si>
  <si>
    <t>4391 Vattenskador</t>
  </si>
  <si>
    <t>4360 Rep markytor utg för köpta tj</t>
  </si>
  <si>
    <t>4355 Rep huskropp utg för köpta tj Dörrar &amp; Portar</t>
  </si>
  <si>
    <t>4342 Rep install utg för köpta tj Värme</t>
  </si>
  <si>
    <t>307 270</t>
  </si>
  <si>
    <t>111 997</t>
  </si>
  <si>
    <t>-28 572</t>
  </si>
  <si>
    <t>212 267</t>
  </si>
  <si>
    <t>35 224</t>
  </si>
  <si>
    <t>67 038</t>
  </si>
  <si>
    <t>1 357 912</t>
  </si>
  <si>
    <t>320 349</t>
  </si>
  <si>
    <t>865 191</t>
  </si>
  <si>
    <t>3994 Försäkringsersättningar</t>
  </si>
  <si>
    <t>3990 Övriga ersättningar och intäkter</t>
  </si>
  <si>
    <t>-136 346</t>
  </si>
  <si>
    <t>-81 892</t>
  </si>
  <si>
    <t>-3</t>
  </si>
  <si>
    <t>-1</t>
  </si>
  <si>
    <t>Fakturerade kostnader</t>
  </si>
  <si>
    <t>3511 Inkasso</t>
  </si>
  <si>
    <t>-540</t>
  </si>
  <si>
    <t>-180</t>
  </si>
  <si>
    <t>3291 Övriga ersättningar från hyresgäster ej moms</t>
  </si>
  <si>
    <t>3246 Överlåtelseavgift</t>
  </si>
  <si>
    <t>-86 168</t>
  </si>
  <si>
    <t>-5 397</t>
  </si>
  <si>
    <t>-10 698</t>
  </si>
  <si>
    <t>3086 Hyres- och avgiftsbortfall p-platser ej momsreg</t>
  </si>
  <si>
    <t>3082 Hyres- och avgiftsbortfall lokaler ej momsreg</t>
  </si>
  <si>
    <t>3080 Hyres- och avgiftsbortfall bostäder</t>
  </si>
  <si>
    <t>-2 636 605</t>
  </si>
  <si>
    <t>-219 864</t>
  </si>
  <si>
    <t>-218 776</t>
  </si>
  <si>
    <t>-2 859 661</t>
  </si>
  <si>
    <t>-307 332</t>
  </si>
  <si>
    <t>-229 475</t>
  </si>
  <si>
    <t>2990 Övr upplupna kostnader och förutbetalda intäkter</t>
  </si>
  <si>
    <t>2981 Upplupna kostnader reparationer och underhåll</t>
  </si>
  <si>
    <t>2970 Förutbetalda hyres- och avgiftsintäkter</t>
  </si>
  <si>
    <t>Övriga kortfristiga skulder</t>
  </si>
  <si>
    <t>2890 Övriga kortfristiga skulder</t>
  </si>
  <si>
    <t>2859 Oidentifierade inbetalningar/avtalsplacerade</t>
  </si>
  <si>
    <t>2858 Oidentifierade inbetalningar (Agresso)</t>
  </si>
  <si>
    <t>2813 Avräkning påminnelseavgift</t>
  </si>
  <si>
    <t>2731 Lagstadgade sociala avgifter</t>
  </si>
  <si>
    <t>2640 Ingående moms</t>
  </si>
  <si>
    <t>2620 Moms per- motkonto omförd moms</t>
  </si>
  <si>
    <t>2619 Moms per - korrigerad utgående moms</t>
  </si>
  <si>
    <t>2613 Utgående moms för uthyrning 25%</t>
  </si>
  <si>
    <t>Skatteskulder</t>
  </si>
  <si>
    <t>2518 Betald F-skatt</t>
  </si>
  <si>
    <t>2510 Skatteskulder</t>
  </si>
  <si>
    <t>2440 Leverantörsskulder</t>
  </si>
  <si>
    <t>2074 Disp enl stämmobeslut</t>
  </si>
  <si>
    <t>2072 Årets avsättn underhållsfond</t>
  </si>
  <si>
    <t>1970 Särskilda bankkonton</t>
  </si>
  <si>
    <t>1932 Transaktionskonto Swedbank</t>
  </si>
  <si>
    <t>Förutbetalda kostnader och upplupna intäkter</t>
  </si>
  <si>
    <t>1781 Förutbetalda förvaltningsarvode</t>
  </si>
  <si>
    <t>1689 Övriga kortfristiga fordringar</t>
  </si>
  <si>
    <t>1510 Hyres- och avgiftsfordringar</t>
  </si>
  <si>
    <t>Helår 2018</t>
  </si>
  <si>
    <t>DEC 2018 - DEC 2018</t>
  </si>
  <si>
    <t>DEC 2019 - DEC 2019</t>
  </si>
  <si>
    <t>-185 814</t>
  </si>
  <si>
    <t>-353 876</t>
  </si>
  <si>
    <t>Helår 2017</t>
  </si>
  <si>
    <t>Ing. balans 2017 - DEC 2017</t>
  </si>
  <si>
    <t>Ing. balans 2018 - DEC 2018</t>
  </si>
  <si>
    <t>-5 436 083</t>
  </si>
  <si>
    <t>175 686</t>
  </si>
  <si>
    <t>160 305</t>
  </si>
  <si>
    <t>-16 855</t>
  </si>
  <si>
    <t>-17 674</t>
  </si>
  <si>
    <t>-3 183</t>
  </si>
  <si>
    <t>-1 305 979</t>
  </si>
  <si>
    <t>-5 296 635</t>
  </si>
  <si>
    <t>508 035</t>
  </si>
  <si>
    <t>517 653</t>
  </si>
  <si>
    <t>7631 Intern personalrepresentation avdragsgill</t>
  </si>
  <si>
    <t>519</t>
  </si>
  <si>
    <t>20 850</t>
  </si>
  <si>
    <t>35 000</t>
  </si>
  <si>
    <t>117 542</t>
  </si>
  <si>
    <t>118 771</t>
  </si>
  <si>
    <t>646 427</t>
  </si>
  <si>
    <t>671 943</t>
  </si>
  <si>
    <t>5 742</t>
  </si>
  <si>
    <t>5 708</t>
  </si>
  <si>
    <t>6 234</t>
  </si>
  <si>
    <t>47 091</t>
  </si>
  <si>
    <t>153 223</t>
  </si>
  <si>
    <t>147 755</t>
  </si>
  <si>
    <t>Företagsförsäkringar och övriga riskkostnader</t>
  </si>
  <si>
    <t>6350 Konstaterade förluster på kund- o hyresfordr moms</t>
  </si>
  <si>
    <t>24 118</t>
  </si>
  <si>
    <t>2 613</t>
  </si>
  <si>
    <t>1 564</t>
  </si>
  <si>
    <t>6150 Trycksaker</t>
  </si>
  <si>
    <t>4 117</t>
  </si>
  <si>
    <t>6 895</t>
  </si>
  <si>
    <t>6061 Kreditupplysning</t>
  </si>
  <si>
    <t>11 704</t>
  </si>
  <si>
    <t>18 362</t>
  </si>
  <si>
    <t>183 633</t>
  </si>
  <si>
    <t>251 493</t>
  </si>
  <si>
    <t>667</t>
  </si>
  <si>
    <t>9 245</t>
  </si>
  <si>
    <t>7 668</t>
  </si>
  <si>
    <t>9 912</t>
  </si>
  <si>
    <t>59 064</t>
  </si>
  <si>
    <t>61 248</t>
  </si>
  <si>
    <t>141 407</t>
  </si>
  <si>
    <t>163 264</t>
  </si>
  <si>
    <t>4612 Hushållsel</t>
  </si>
  <si>
    <t>586 124</t>
  </si>
  <si>
    <t>617 345</t>
  </si>
  <si>
    <t>2 182 819</t>
  </si>
  <si>
    <t>5 988 637</t>
  </si>
  <si>
    <t>4343 Rep install utg för köpta tj Ventilation</t>
  </si>
  <si>
    <t>81 934</t>
  </si>
  <si>
    <t>236 777</t>
  </si>
  <si>
    <t>179 514</t>
  </si>
  <si>
    <t>127 003</t>
  </si>
  <si>
    <t>3 230 862</t>
  </si>
  <si>
    <t>7 194 275</t>
  </si>
  <si>
    <t>3996 Påminnelseavgift</t>
  </si>
  <si>
    <t>-76 166</t>
  </si>
  <si>
    <t>-118 253</t>
  </si>
  <si>
    <t>3790 Övriga intäktskorrigeringar</t>
  </si>
  <si>
    <t>-6</t>
  </si>
  <si>
    <t>4</t>
  </si>
  <si>
    <t>-720</t>
  </si>
  <si>
    <t>3245 Pantförskrivningsavgifter</t>
  </si>
  <si>
    <t>-92 407</t>
  </si>
  <si>
    <t>-91 138</t>
  </si>
  <si>
    <t>Rörelsens övrigt debiterade kostnader</t>
  </si>
  <si>
    <t>3122 Debiterade elavgifter ej moms</t>
  </si>
  <si>
    <t>3121 Debiterade elavgifter moms</t>
  </si>
  <si>
    <t>3111 Debiterade vattenavgifter moms</t>
  </si>
  <si>
    <t>-95 606</t>
  </si>
  <si>
    <t>-2 595 555</t>
  </si>
  <si>
    <t>-2 523 210</t>
  </si>
  <si>
    <t>-2 764 854</t>
  </si>
  <si>
    <t>-2 828 743</t>
  </si>
  <si>
    <t>2992 Beräknat arvode för revision</t>
  </si>
  <si>
    <t>-2</t>
  </si>
  <si>
    <t>1650 Momsfordran</t>
  </si>
  <si>
    <t>Helår 2019</t>
  </si>
  <si>
    <t>JAN 2019 - DEC 2019</t>
  </si>
  <si>
    <t>JAN 2020 - DEC 2020</t>
  </si>
  <si>
    <t>441 195</t>
  </si>
  <si>
    <t>147 764</t>
  </si>
  <si>
    <t>-14 724</t>
  </si>
  <si>
    <t>574 234</t>
  </si>
  <si>
    <t>522 064</t>
  </si>
  <si>
    <t>7513 Sociala avgifter för löner och ersättningar, arbetare</t>
  </si>
  <si>
    <t>26 223</t>
  </si>
  <si>
    <t>119 470</t>
  </si>
  <si>
    <t>Löner till kollektivanställda</t>
  </si>
  <si>
    <t>7082 Semesterlöner till kollektivanställda</t>
  </si>
  <si>
    <t>7012 Timlön till kollektivanställd</t>
  </si>
  <si>
    <t>7 840</t>
  </si>
  <si>
    <t>675 597</t>
  </si>
  <si>
    <t>5 580</t>
  </si>
  <si>
    <t>55 214</t>
  </si>
  <si>
    <t>119 225</t>
  </si>
  <si>
    <t>6351 Konstaterade förluster på kund- o hyresfodr ej moms</t>
  </si>
  <si>
    <t>588</t>
  </si>
  <si>
    <t>1 568</t>
  </si>
  <si>
    <t>3 449</t>
  </si>
  <si>
    <t>4 522</t>
  </si>
  <si>
    <t>190 146</t>
  </si>
  <si>
    <t>24 032</t>
  </si>
  <si>
    <t>61 278</t>
  </si>
  <si>
    <t>4785 Underhållsplanering</t>
  </si>
  <si>
    <t>150 426</t>
  </si>
  <si>
    <t>696 645</t>
  </si>
  <si>
    <t>4555 UH huskropp utg för köpta tj Dörrar &amp; Portar</t>
  </si>
  <si>
    <t>4543 UH installationer utg för köpta tj Ventilation</t>
  </si>
  <si>
    <t>4530 UH gemensamma utrymmen utg för köpta tj</t>
  </si>
  <si>
    <t>148 140</t>
  </si>
  <si>
    <t>4354 Rep huskropp utg för köpta tj Balkonger</t>
  </si>
  <si>
    <t>4352 Rep huskropp utg för köpta tj Fasader</t>
  </si>
  <si>
    <t>98 813</t>
  </si>
  <si>
    <t>189 909</t>
  </si>
  <si>
    <t>1 345 211</t>
  </si>
  <si>
    <t>-54 989</t>
  </si>
  <si>
    <t>5</t>
  </si>
  <si>
    <t>-79 091</t>
  </si>
  <si>
    <t>-183 226</t>
  </si>
  <si>
    <t>-2 491 919</t>
  </si>
  <si>
    <t>-2 809 220</t>
  </si>
  <si>
    <t>2929 Betalda semesterlöner arbetare, underlag till uttagsskatt</t>
  </si>
  <si>
    <t>2921 Upplupna semesterlöner</t>
  </si>
  <si>
    <t>-4</t>
  </si>
  <si>
    <t>2073 Disp.ur underh.fond/yttre fond</t>
  </si>
  <si>
    <t>1930 Företagskonto/checkkonto/affärskonto</t>
  </si>
  <si>
    <t>Helår 2020</t>
  </si>
  <si>
    <t>JAN 2021 - DEC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</si>
</sst>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indexed="8"/>
      <name val="Calibri"/>
    </font>
    <font>
      <sz val="8"/>
      <name val="Tahoma"/>
    </font>
    <font>
      <b/>
      <sz val="8"/>
      <name val="Tahoma"/>
    </font>
    <font>
      <sz val="8"/>
      <color rgb="FF4C5358"/>
      <name val="Tahoma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4F5F5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D2D6D8"/>
      </top>
      <bottom style="thin">
        <color rgb="FFD2D6D8"/>
      </bottom>
      <diagonal/>
    </border>
    <border>
      <left/>
      <right/>
      <top style="thin">
        <color rgb="FFD2D6D8"/>
      </top>
      <bottom style="thin">
        <color rgb="FFD2D6D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D2D6D8"/>
      </bottom>
      <diagonal/>
    </border>
    <border>
      <left/>
      <right/>
      <top/>
      <bottom style="thin">
        <color rgb="FFD2D6D8"/>
      </bottom>
      <diagonal/>
    </border>
  </borders>
  <cellStyleXfs count="2">
    <xf numFmtId="0" fontId="0" fillId="0" borderId="0" applyAlignment="0"/>
    <xf numFmtId="0" fontId="4" fillId="0" borderId="5" applyAlignment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3" xfId="0" applyFont="1" applyBorder="1"/>
    <xf numFmtId="0" fontId="1" fillId="0" borderId="0" xfId="0" applyFont="1" applyAlignment="1">
      <alignment horizontal="right"/>
    </xf>
    <xf numFmtId="0" fontId="3" fillId="3" borderId="4" xfId="0" applyFont="1" applyFill="1" applyBorder="1"/>
    <xf numFmtId="0" fontId="3" fillId="3" borderId="5" xfId="0" applyFont="1" applyFill="1" applyBorder="1"/>
    <xf numFmtId="3" fontId="3" fillId="3" borderId="5" xfId="0" applyNumberFormat="1" applyFont="1" applyFill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3" fontId="1" fillId="0" borderId="7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5" xfId="1"/>
    <xf numFmtId="0" fontId="1" fillId="0" borderId="5" xfId="1" applyFont="1"/>
    <xf numFmtId="3" fontId="2" fillId="0" borderId="5" xfId="1" applyNumberFormat="1" applyFont="1" applyAlignment="1">
      <alignment horizontal="right"/>
    </xf>
    <xf numFmtId="0" fontId="1" fillId="0" borderId="5" xfId="1" applyFont="1" applyBorder="1"/>
    <xf numFmtId="3" fontId="1" fillId="0" borderId="7" xfId="1" applyNumberFormat="1" applyFont="1" applyBorder="1" applyAlignment="1">
      <alignment horizontal="right"/>
    </xf>
    <xf numFmtId="0" fontId="1" fillId="0" borderId="7" xfId="1" applyFont="1" applyBorder="1"/>
    <xf numFmtId="3" fontId="3" fillId="3" borderId="5" xfId="1" applyNumberFormat="1" applyFont="1" applyFill="1" applyBorder="1" applyAlignment="1">
      <alignment horizontal="right"/>
    </xf>
    <xf numFmtId="0" fontId="3" fillId="3" borderId="5" xfId="1" applyFont="1" applyFill="1" applyBorder="1"/>
    <xf numFmtId="0" fontId="1" fillId="0" borderId="5" xfId="1" applyFont="1" applyAlignment="1">
      <alignment horizontal="right"/>
    </xf>
    <xf numFmtId="0" fontId="2" fillId="0" borderId="5" xfId="1" applyFont="1" applyAlignment="1">
      <alignment horizontal="right"/>
    </xf>
    <xf numFmtId="0" fontId="1" fillId="0" borderId="5" xfId="1" applyFont="1" applyBorder="1" applyAlignment="1">
      <alignment horizontal="center"/>
    </xf>
    <xf numFmtId="0" fontId="3" fillId="2" borderId="2" xfId="1" applyFont="1" applyFill="1" applyBorder="1" applyAlignment="1">
      <alignment horizontal="right" vertical="center"/>
    </xf>
    <xf numFmtId="0" fontId="2" fillId="0" borderId="5" xfId="1" applyFont="1"/>
    <xf numFmtId="0" fontId="2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1" fillId="0" borderId="5" xfId="1" applyFont="1" applyAlignment="1">
      <alignment horizontal="left"/>
    </xf>
    <xf numFmtId="164" fontId="1" fillId="0" borderId="5" xfId="1" applyNumberFormat="1" applyFont="1" applyAlignment="1">
      <alignment horizontal="left"/>
    </xf>
    <xf numFmtId="0" fontId="3" fillId="2" borderId="2" xfId="1" applyFont="1" applyFill="1" applyBorder="1" applyAlignment="1">
      <alignment horizontal="right" vertical="center"/>
    </xf>
    <xf numFmtId="0" fontId="2" fillId="0" borderId="5" xfId="1" applyFont="1"/>
  </cellXfs>
  <cellStyles count="2">
    <cellStyle name="Normal" xfId="0" builtinId="0" customBuiltin="1"/>
    <cellStyle name="Normal 2" xfId="1" xr:uid="{30E6BA2F-6142-044A-8BCA-D260CF50E3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418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8A410282-0E59-174E-B523-751EF25F4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1910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499A030E-03B5-B744-A793-B7070A713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1910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5E654D80-F02A-2044-940F-5139AE2E0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1910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D07AE016-801F-9F4C-ACB3-0B9C8EA00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191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9"/>
  <sheetViews>
    <sheetView zoomScaleNormal="100" workbookViewId="0">
      <selection activeCell="C29" sqref="C29"/>
    </sheetView>
  </sheetViews>
  <sheetFormatPr baseColWidth="10" defaultColWidth="21.5" defaultRowHeight="11.25" customHeight="1" outlineLevelRow="2" x14ac:dyDescent="0.2"/>
  <cols>
    <col min="1" max="1" width="13.6640625" customWidth="1" collapsed="1"/>
    <col min="2" max="2" width="2" customWidth="1" collapsed="1"/>
    <col min="3" max="3" width="51" customWidth="1" collapsed="1"/>
    <col min="4" max="4" width="18.1640625" customWidth="1" collapsed="1"/>
    <col min="5" max="5" width="2.83203125" customWidth="1" collapsed="1"/>
    <col min="6" max="6" width="10" customWidth="1" collapsed="1"/>
  </cols>
  <sheetData>
    <row r="1" spans="1:6" ht="33" customHeight="1" x14ac:dyDescent="0.2">
      <c r="A1" s="1" t="s">
        <v>0</v>
      </c>
      <c r="B1" s="30" t="s">
        <v>0</v>
      </c>
      <c r="C1" s="30"/>
      <c r="D1" s="30"/>
      <c r="E1" s="30"/>
      <c r="F1" s="30"/>
    </row>
    <row r="2" spans="1:6" ht="14.5" customHeight="1" x14ac:dyDescent="0.2">
      <c r="A2" s="2" t="s">
        <v>1</v>
      </c>
      <c r="B2" s="30" t="s">
        <v>2</v>
      </c>
      <c r="C2" s="30"/>
      <c r="D2" s="30"/>
      <c r="E2" s="30"/>
      <c r="F2" s="30"/>
    </row>
    <row r="3" spans="1:6" ht="14.5" customHeight="1" x14ac:dyDescent="0.2">
      <c r="A3" s="2" t="s">
        <v>3</v>
      </c>
      <c r="B3" s="30" t="s">
        <v>4</v>
      </c>
      <c r="C3" s="30"/>
      <c r="D3" s="30"/>
      <c r="E3" s="30"/>
      <c r="F3" s="30"/>
    </row>
    <row r="4" spans="1:6" ht="14.5" customHeight="1" x14ac:dyDescent="0.2">
      <c r="A4" s="2" t="s">
        <v>5</v>
      </c>
      <c r="B4" s="30" t="s">
        <v>0</v>
      </c>
      <c r="C4" s="30"/>
      <c r="D4" s="30"/>
      <c r="E4" s="30"/>
      <c r="F4" s="30"/>
    </row>
    <row r="5" spans="1:6" ht="14.5" customHeight="1" x14ac:dyDescent="0.2">
      <c r="A5" s="2" t="s">
        <v>6</v>
      </c>
      <c r="B5" s="30" t="s">
        <v>7</v>
      </c>
      <c r="C5" s="30"/>
      <c r="D5" s="30"/>
      <c r="E5" s="30"/>
      <c r="F5" s="30"/>
    </row>
    <row r="6" spans="1:6" ht="14.5" customHeight="1" x14ac:dyDescent="0.2">
      <c r="A6" s="2" t="s">
        <v>8</v>
      </c>
      <c r="B6" s="30" t="s">
        <v>9</v>
      </c>
      <c r="C6" s="30"/>
      <c r="D6" s="30"/>
      <c r="E6" s="30"/>
      <c r="F6" s="30"/>
    </row>
    <row r="7" spans="1:6" ht="14.5" customHeight="1" x14ac:dyDescent="0.2">
      <c r="A7" s="2" t="s">
        <v>10</v>
      </c>
      <c r="B7" s="31">
        <v>44601.728366006944</v>
      </c>
      <c r="C7" s="31"/>
      <c r="D7" s="31"/>
      <c r="E7" s="31"/>
      <c r="F7" s="31"/>
    </row>
    <row r="8" spans="1:6" ht="15" x14ac:dyDescent="0.2">
      <c r="A8" s="1" t="s">
        <v>0</v>
      </c>
    </row>
    <row r="9" spans="1:6" ht="18" customHeight="1" x14ac:dyDescent="0.2">
      <c r="A9" s="3" t="s">
        <v>0</v>
      </c>
      <c r="B9" s="32" t="s">
        <v>0</v>
      </c>
      <c r="C9" s="32"/>
      <c r="D9" s="4" t="s">
        <v>11</v>
      </c>
      <c r="E9" s="4" t="s">
        <v>0</v>
      </c>
      <c r="F9" s="4" t="s">
        <v>12</v>
      </c>
    </row>
    <row r="10" spans="1:6" ht="14.5" customHeight="1" outlineLevel="1" x14ac:dyDescent="0.2">
      <c r="A10" s="5" t="s">
        <v>0</v>
      </c>
      <c r="B10" s="29" t="s">
        <v>13</v>
      </c>
      <c r="C10" s="29"/>
      <c r="D10" s="6" t="s">
        <v>0</v>
      </c>
      <c r="E10" s="6" t="s">
        <v>0</v>
      </c>
      <c r="F10" s="6" t="s">
        <v>0</v>
      </c>
    </row>
    <row r="11" spans="1:6" ht="14.5" customHeight="1" outlineLevel="2" x14ac:dyDescent="0.2">
      <c r="A11" s="7" t="s">
        <v>0</v>
      </c>
      <c r="B11" s="1" t="s">
        <v>0</v>
      </c>
      <c r="C11" s="1" t="s">
        <v>14</v>
      </c>
      <c r="D11" s="8" t="s">
        <v>0</v>
      </c>
      <c r="E11" s="8" t="s">
        <v>0</v>
      </c>
      <c r="F11" s="8" t="s">
        <v>0</v>
      </c>
    </row>
    <row r="12" spans="1:6" ht="14.5" customHeight="1" outlineLevel="2" x14ac:dyDescent="0.2">
      <c r="A12" s="9" t="s">
        <v>0</v>
      </c>
      <c r="B12" s="10" t="s">
        <v>0</v>
      </c>
      <c r="C12" s="10" t="s">
        <v>15</v>
      </c>
      <c r="D12" s="11">
        <v>22284705</v>
      </c>
      <c r="E12" s="11">
        <v>0</v>
      </c>
      <c r="F12" s="11">
        <v>0</v>
      </c>
    </row>
    <row r="13" spans="1:6" ht="14.5" customHeight="1" outlineLevel="2" x14ac:dyDescent="0.2">
      <c r="A13" s="9" t="s">
        <v>0</v>
      </c>
      <c r="B13" s="10" t="s">
        <v>0</v>
      </c>
      <c r="C13" s="10" t="s">
        <v>16</v>
      </c>
      <c r="D13" s="11">
        <v>-1955779.23</v>
      </c>
      <c r="E13" s="11">
        <v>0</v>
      </c>
      <c r="F13" s="11">
        <v>0</v>
      </c>
    </row>
    <row r="14" spans="1:6" ht="14.5" customHeight="1" outlineLevel="2" x14ac:dyDescent="0.2">
      <c r="A14" s="9" t="s">
        <v>0</v>
      </c>
      <c r="B14" s="10" t="s">
        <v>0</v>
      </c>
      <c r="C14" s="10" t="s">
        <v>17</v>
      </c>
      <c r="D14" s="11">
        <v>8559200</v>
      </c>
      <c r="E14" s="11">
        <v>0</v>
      </c>
      <c r="F14" s="11">
        <v>0</v>
      </c>
    </row>
    <row r="15" spans="1:6" ht="14.5" customHeight="1" outlineLevel="2" x14ac:dyDescent="0.2">
      <c r="A15" s="9" t="s">
        <v>0</v>
      </c>
      <c r="B15" s="10" t="s">
        <v>0</v>
      </c>
      <c r="C15" s="10" t="s">
        <v>18</v>
      </c>
      <c r="D15" s="11">
        <v>14701800</v>
      </c>
      <c r="E15" s="11">
        <v>0</v>
      </c>
      <c r="F15" s="11">
        <v>0</v>
      </c>
    </row>
    <row r="16" spans="1:6" ht="14.5" customHeight="1" outlineLevel="2" x14ac:dyDescent="0.2">
      <c r="A16" s="9" t="s">
        <v>0</v>
      </c>
      <c r="B16" s="10" t="s">
        <v>0</v>
      </c>
      <c r="C16" s="10" t="s">
        <v>19</v>
      </c>
      <c r="D16" s="11">
        <v>5695871</v>
      </c>
      <c r="E16" s="11">
        <v>0</v>
      </c>
      <c r="F16" s="11">
        <v>0</v>
      </c>
    </row>
    <row r="17" spans="1:6" ht="14.5" customHeight="1" outlineLevel="2" x14ac:dyDescent="0.2">
      <c r="A17" s="9" t="s">
        <v>0</v>
      </c>
      <c r="B17" s="10" t="s">
        <v>0</v>
      </c>
      <c r="C17" s="10" t="s">
        <v>20</v>
      </c>
      <c r="D17" s="11">
        <v>-1773139.44</v>
      </c>
      <c r="E17" s="11">
        <v>0</v>
      </c>
      <c r="F17" s="11">
        <v>0</v>
      </c>
    </row>
    <row r="18" spans="1:6" ht="18" customHeight="1" outlineLevel="1" x14ac:dyDescent="0.2">
      <c r="A18" s="12" t="s">
        <v>0</v>
      </c>
      <c r="B18" s="13" t="s">
        <v>0</v>
      </c>
      <c r="C18" s="13" t="s">
        <v>14</v>
      </c>
      <c r="D18" s="14">
        <f>SUM(D12:D17)</f>
        <v>47512657.329999998</v>
      </c>
      <c r="E18" s="14">
        <f>SUM(E12:E17)</f>
        <v>0</v>
      </c>
      <c r="F18" s="14">
        <f>SUM(F12:F17)</f>
        <v>0</v>
      </c>
    </row>
    <row r="19" spans="1:6" ht="14.5" customHeight="1" outlineLevel="2" x14ac:dyDescent="0.2">
      <c r="A19" s="7" t="s">
        <v>0</v>
      </c>
      <c r="B19" s="1" t="s">
        <v>0</v>
      </c>
      <c r="C19" s="1" t="s">
        <v>21</v>
      </c>
      <c r="D19" s="8" t="s">
        <v>0</v>
      </c>
      <c r="E19" s="8" t="s">
        <v>0</v>
      </c>
      <c r="F19" s="8" t="s">
        <v>0</v>
      </c>
    </row>
    <row r="20" spans="1:6" ht="14.5" customHeight="1" outlineLevel="2" x14ac:dyDescent="0.2">
      <c r="A20" s="9" t="s">
        <v>0</v>
      </c>
      <c r="B20" s="10" t="s">
        <v>0</v>
      </c>
      <c r="C20" s="10" t="s">
        <v>22</v>
      </c>
      <c r="D20" s="11">
        <v>72841</v>
      </c>
      <c r="E20" s="11">
        <v>0</v>
      </c>
      <c r="F20" s="11">
        <v>0</v>
      </c>
    </row>
    <row r="21" spans="1:6" ht="14.5" customHeight="1" outlineLevel="2" x14ac:dyDescent="0.2">
      <c r="A21" s="9" t="s">
        <v>0</v>
      </c>
      <c r="B21" s="10" t="s">
        <v>0</v>
      </c>
      <c r="C21" s="10" t="s">
        <v>23</v>
      </c>
      <c r="D21" s="11">
        <v>-25437.72</v>
      </c>
      <c r="E21" s="11">
        <v>0</v>
      </c>
      <c r="F21" s="11">
        <v>0</v>
      </c>
    </row>
    <row r="22" spans="1:6" ht="18" customHeight="1" outlineLevel="1" x14ac:dyDescent="0.2">
      <c r="A22" s="12" t="s">
        <v>0</v>
      </c>
      <c r="B22" s="13" t="s">
        <v>0</v>
      </c>
      <c r="C22" s="13" t="s">
        <v>21</v>
      </c>
      <c r="D22" s="14">
        <f>SUM(D20:D21)</f>
        <v>47403.28</v>
      </c>
      <c r="E22" s="14">
        <f>SUM(E20:E21)</f>
        <v>0</v>
      </c>
      <c r="F22" s="14">
        <f>SUM(F20:F21)</f>
        <v>0</v>
      </c>
    </row>
    <row r="23" spans="1:6" ht="14.5" hidden="1" customHeight="1" outlineLevel="2" x14ac:dyDescent="0.2">
      <c r="A23" s="7" t="s">
        <v>0</v>
      </c>
      <c r="B23" s="1" t="s">
        <v>0</v>
      </c>
      <c r="C23" s="1" t="s">
        <v>24</v>
      </c>
      <c r="D23" s="8" t="s">
        <v>25</v>
      </c>
      <c r="E23" s="8" t="s">
        <v>26</v>
      </c>
      <c r="F23" s="8" t="s">
        <v>26</v>
      </c>
    </row>
    <row r="24" spans="1:6" ht="14.5" hidden="1" customHeight="1" outlineLevel="2" x14ac:dyDescent="0.2">
      <c r="A24" s="9" t="s">
        <v>0</v>
      </c>
      <c r="B24" s="10" t="s">
        <v>0</v>
      </c>
      <c r="C24" s="10" t="s">
        <v>27</v>
      </c>
      <c r="D24" s="11">
        <v>56</v>
      </c>
      <c r="E24" s="11">
        <v>0</v>
      </c>
      <c r="F24" s="11">
        <v>0</v>
      </c>
    </row>
    <row r="25" spans="1:6" ht="18" customHeight="1" outlineLevel="1" collapsed="1" x14ac:dyDescent="0.2">
      <c r="A25" s="12" t="s">
        <v>0</v>
      </c>
      <c r="B25" s="13" t="s">
        <v>0</v>
      </c>
      <c r="C25" s="13" t="s">
        <v>24</v>
      </c>
      <c r="D25" s="14">
        <f>D24</f>
        <v>56</v>
      </c>
      <c r="E25" s="14">
        <f>E24</f>
        <v>0</v>
      </c>
      <c r="F25" s="14">
        <f>F24</f>
        <v>0</v>
      </c>
    </row>
    <row r="26" spans="1:6" ht="14.5" customHeight="1" outlineLevel="2" x14ac:dyDescent="0.2">
      <c r="A26" s="7" t="s">
        <v>0</v>
      </c>
      <c r="B26" s="1" t="s">
        <v>0</v>
      </c>
      <c r="C26" s="1" t="s">
        <v>28</v>
      </c>
      <c r="D26" s="8" t="s">
        <v>0</v>
      </c>
      <c r="E26" s="8" t="s">
        <v>0</v>
      </c>
      <c r="F26" s="8" t="s">
        <v>0</v>
      </c>
    </row>
    <row r="27" spans="1:6" ht="14.5" customHeight="1" outlineLevel="2" x14ac:dyDescent="0.2">
      <c r="A27" s="9" t="s">
        <v>0</v>
      </c>
      <c r="B27" s="10" t="s">
        <v>0</v>
      </c>
      <c r="C27" s="10" t="s">
        <v>29</v>
      </c>
      <c r="D27" s="11">
        <v>1027</v>
      </c>
      <c r="E27" s="11">
        <v>0</v>
      </c>
      <c r="F27" s="11">
        <v>0</v>
      </c>
    </row>
    <row r="28" spans="1:6" ht="14.5" customHeight="1" outlineLevel="2" x14ac:dyDescent="0.2">
      <c r="A28" s="9" t="s">
        <v>0</v>
      </c>
      <c r="B28" s="10" t="s">
        <v>0</v>
      </c>
      <c r="C28" s="10" t="s">
        <v>30</v>
      </c>
      <c r="D28" s="11">
        <v>1275</v>
      </c>
      <c r="E28" s="11">
        <v>0</v>
      </c>
      <c r="F28" s="11">
        <v>0</v>
      </c>
    </row>
    <row r="29" spans="1:6" ht="14.5" customHeight="1" outlineLevel="2" x14ac:dyDescent="0.2">
      <c r="A29" s="9" t="s">
        <v>0</v>
      </c>
      <c r="B29" s="10" t="s">
        <v>0</v>
      </c>
      <c r="C29" s="10" t="s">
        <v>31</v>
      </c>
      <c r="D29" s="11">
        <v>297813.71000000002</v>
      </c>
      <c r="E29" s="11">
        <v>0</v>
      </c>
      <c r="F29" s="11">
        <v>0</v>
      </c>
    </row>
    <row r="30" spans="1:6" ht="18" customHeight="1" outlineLevel="1" x14ac:dyDescent="0.2">
      <c r="A30" s="12" t="s">
        <v>0</v>
      </c>
      <c r="B30" s="13" t="s">
        <v>0</v>
      </c>
      <c r="C30" s="13" t="s">
        <v>28</v>
      </c>
      <c r="D30" s="14">
        <f>SUM(D27:D29)</f>
        <v>300115.71000000002</v>
      </c>
      <c r="E30" s="14">
        <f>SUM(E27:E29)</f>
        <v>0</v>
      </c>
      <c r="F30" s="14">
        <f>SUM(F27:F29)</f>
        <v>0</v>
      </c>
    </row>
    <row r="31" spans="1:6" ht="14.5" hidden="1" customHeight="1" outlineLevel="2" x14ac:dyDescent="0.2">
      <c r="A31" s="7" t="s">
        <v>0</v>
      </c>
      <c r="B31" s="1" t="s">
        <v>0</v>
      </c>
      <c r="C31" s="1" t="s">
        <v>32</v>
      </c>
      <c r="D31" s="8" t="s">
        <v>33</v>
      </c>
      <c r="E31" s="8" t="s">
        <v>26</v>
      </c>
      <c r="F31" s="8" t="s">
        <v>26</v>
      </c>
    </row>
    <row r="32" spans="1:6" ht="14.5" hidden="1" customHeight="1" outlineLevel="2" x14ac:dyDescent="0.2">
      <c r="A32" s="9" t="s">
        <v>0</v>
      </c>
      <c r="B32" s="10" t="s">
        <v>0</v>
      </c>
      <c r="C32" s="10" t="s">
        <v>34</v>
      </c>
      <c r="D32" s="11">
        <v>506222.59</v>
      </c>
      <c r="E32" s="11">
        <v>0</v>
      </c>
      <c r="F32" s="11">
        <v>0</v>
      </c>
    </row>
    <row r="33" spans="1:6" ht="14.5" hidden="1" customHeight="1" outlineLevel="2" x14ac:dyDescent="0.2">
      <c r="A33" s="9" t="s">
        <v>0</v>
      </c>
      <c r="B33" s="10" t="s">
        <v>0</v>
      </c>
      <c r="C33" s="10" t="s">
        <v>35</v>
      </c>
      <c r="D33" s="11">
        <v>11455</v>
      </c>
      <c r="E33" s="11">
        <v>0</v>
      </c>
      <c r="F33" s="11">
        <v>0</v>
      </c>
    </row>
    <row r="34" spans="1:6" ht="14.5" hidden="1" customHeight="1" outlineLevel="2" x14ac:dyDescent="0.2">
      <c r="A34" s="9" t="s">
        <v>0</v>
      </c>
      <c r="B34" s="10" t="s">
        <v>0</v>
      </c>
      <c r="C34" s="10" t="s">
        <v>36</v>
      </c>
      <c r="D34" s="11">
        <v>217905.88</v>
      </c>
      <c r="E34" s="11">
        <v>0</v>
      </c>
      <c r="F34" s="11">
        <v>0</v>
      </c>
    </row>
    <row r="35" spans="1:6" ht="14.5" hidden="1" customHeight="1" outlineLevel="2" x14ac:dyDescent="0.2">
      <c r="A35" s="9" t="s">
        <v>0</v>
      </c>
      <c r="B35" s="10" t="s">
        <v>0</v>
      </c>
      <c r="C35" s="10" t="s">
        <v>37</v>
      </c>
      <c r="D35" s="11">
        <v>10486.3</v>
      </c>
      <c r="E35" s="11">
        <v>0</v>
      </c>
      <c r="F35" s="11">
        <v>0</v>
      </c>
    </row>
    <row r="36" spans="1:6" ht="14.5" hidden="1" customHeight="1" outlineLevel="2" x14ac:dyDescent="0.2">
      <c r="A36" s="9" t="s">
        <v>0</v>
      </c>
      <c r="B36" s="10" t="s">
        <v>0</v>
      </c>
      <c r="C36" s="10" t="s">
        <v>38</v>
      </c>
      <c r="D36" s="11">
        <v>1346.13</v>
      </c>
      <c r="E36" s="11">
        <v>0</v>
      </c>
      <c r="F36" s="11">
        <v>0</v>
      </c>
    </row>
    <row r="37" spans="1:6" ht="18" customHeight="1" outlineLevel="1" collapsed="1" x14ac:dyDescent="0.2">
      <c r="A37" s="12" t="s">
        <v>0</v>
      </c>
      <c r="B37" s="13" t="s">
        <v>0</v>
      </c>
      <c r="C37" s="13" t="s">
        <v>32</v>
      </c>
      <c r="D37" s="14">
        <f>SUM(D32:D36)</f>
        <v>747415.9</v>
      </c>
      <c r="E37" s="14">
        <f>SUM(E32:E36)</f>
        <v>0</v>
      </c>
      <c r="F37" s="14">
        <f>SUM(F32:F36)</f>
        <v>0</v>
      </c>
    </row>
    <row r="38" spans="1:6" ht="14.5" customHeight="1" x14ac:dyDescent="0.2">
      <c r="A38" s="7" t="s">
        <v>0</v>
      </c>
      <c r="B38" s="29" t="s">
        <v>39</v>
      </c>
      <c r="C38" s="29"/>
      <c r="D38" s="15">
        <f>SUM(D12:D17)+SUM(D20:D21)+D24+SUM(D27:D29)+SUM(D32:D36)</f>
        <v>48607648.219999999</v>
      </c>
      <c r="E38" s="15">
        <f>SUM(E12:E17)+SUM(E20:E21)+E24+SUM(E27:E29)+SUM(E32:E36)</f>
        <v>0</v>
      </c>
      <c r="F38" s="15">
        <f>SUM(F12:F17)+SUM(F20:F21)+F24+SUM(F27:F29)+SUM(F32:F36)</f>
        <v>0</v>
      </c>
    </row>
    <row r="39" spans="1:6" ht="14.5" customHeight="1" outlineLevel="1" x14ac:dyDescent="0.2">
      <c r="A39" s="5" t="s">
        <v>0</v>
      </c>
      <c r="B39" s="29" t="s">
        <v>40</v>
      </c>
      <c r="C39" s="29"/>
      <c r="D39" s="6" t="s">
        <v>0</v>
      </c>
      <c r="E39" s="6" t="s">
        <v>0</v>
      </c>
      <c r="F39" s="6" t="s">
        <v>0</v>
      </c>
    </row>
    <row r="40" spans="1:6" ht="14.5" customHeight="1" outlineLevel="2" x14ac:dyDescent="0.2">
      <c r="A40" s="7" t="s">
        <v>0</v>
      </c>
      <c r="B40" s="1" t="s">
        <v>0</v>
      </c>
      <c r="C40" s="1" t="s">
        <v>41</v>
      </c>
      <c r="D40" s="8" t="s">
        <v>0</v>
      </c>
      <c r="E40" s="8" t="s">
        <v>0</v>
      </c>
      <c r="F40" s="8" t="s">
        <v>0</v>
      </c>
    </row>
    <row r="41" spans="1:6" ht="14.5" customHeight="1" outlineLevel="2" x14ac:dyDescent="0.2">
      <c r="A41" s="9" t="s">
        <v>0</v>
      </c>
      <c r="B41" s="10" t="s">
        <v>0</v>
      </c>
      <c r="C41" s="10" t="s">
        <v>42</v>
      </c>
      <c r="D41" s="11">
        <v>-1625691</v>
      </c>
      <c r="E41" s="11">
        <v>0</v>
      </c>
      <c r="F41" s="11">
        <v>0</v>
      </c>
    </row>
    <row r="42" spans="1:6" ht="14.5" customHeight="1" outlineLevel="2" x14ac:dyDescent="0.2">
      <c r="A42" s="9" t="s">
        <v>0</v>
      </c>
      <c r="B42" s="10" t="s">
        <v>0</v>
      </c>
      <c r="C42" s="10" t="s">
        <v>43</v>
      </c>
      <c r="D42" s="11">
        <v>-19020451</v>
      </c>
      <c r="E42" s="11">
        <v>0</v>
      </c>
      <c r="F42" s="11">
        <v>0</v>
      </c>
    </row>
    <row r="43" spans="1:6" ht="14.5" customHeight="1" outlineLevel="2" x14ac:dyDescent="0.2">
      <c r="A43" s="9" t="s">
        <v>0</v>
      </c>
      <c r="B43" s="10" t="s">
        <v>0</v>
      </c>
      <c r="C43" s="10" t="s">
        <v>44</v>
      </c>
      <c r="D43" s="11">
        <v>-14701800</v>
      </c>
      <c r="E43" s="11">
        <v>0</v>
      </c>
      <c r="F43" s="11">
        <v>0</v>
      </c>
    </row>
    <row r="44" spans="1:6" ht="14.5" customHeight="1" outlineLevel="2" x14ac:dyDescent="0.2">
      <c r="A44" s="9" t="s">
        <v>0</v>
      </c>
      <c r="B44" s="10" t="s">
        <v>0</v>
      </c>
      <c r="C44" s="10" t="s">
        <v>45</v>
      </c>
      <c r="D44" s="11">
        <v>-4028520</v>
      </c>
      <c r="E44" s="11">
        <v>0</v>
      </c>
      <c r="F44" s="11">
        <v>0</v>
      </c>
    </row>
    <row r="45" spans="1:6" ht="14.5" customHeight="1" outlineLevel="2" x14ac:dyDescent="0.2">
      <c r="A45" s="9" t="s">
        <v>0</v>
      </c>
      <c r="B45" s="10" t="s">
        <v>0</v>
      </c>
      <c r="C45" s="10" t="s">
        <v>46</v>
      </c>
      <c r="D45" s="11">
        <v>1652019.56</v>
      </c>
      <c r="E45" s="11">
        <v>0</v>
      </c>
      <c r="F45" s="11">
        <v>0</v>
      </c>
    </row>
    <row r="46" spans="1:6" ht="14.5" customHeight="1" outlineLevel="2" x14ac:dyDescent="0.2">
      <c r="A46" s="9" t="s">
        <v>0</v>
      </c>
      <c r="B46" s="10" t="s">
        <v>0</v>
      </c>
      <c r="C46" s="10" t="s">
        <v>47</v>
      </c>
      <c r="D46" s="11">
        <v>2486127.83</v>
      </c>
      <c r="E46" s="11">
        <v>0</v>
      </c>
      <c r="F46" s="11">
        <v>0</v>
      </c>
    </row>
    <row r="47" spans="1:6" ht="18" customHeight="1" outlineLevel="1" x14ac:dyDescent="0.2">
      <c r="A47" s="12" t="s">
        <v>0</v>
      </c>
      <c r="B47" s="13" t="s">
        <v>0</v>
      </c>
      <c r="C47" s="13" t="s">
        <v>41</v>
      </c>
      <c r="D47" s="14">
        <f>SUM(D41:D46)</f>
        <v>-35238314.609999999</v>
      </c>
      <c r="E47" s="14">
        <f>SUM(E41:E46)</f>
        <v>0</v>
      </c>
      <c r="F47" s="14">
        <f>SUM(F41:F46)</f>
        <v>0</v>
      </c>
    </row>
    <row r="48" spans="1:6" ht="14.5" customHeight="1" outlineLevel="2" x14ac:dyDescent="0.2">
      <c r="A48" s="7" t="s">
        <v>0</v>
      </c>
      <c r="B48" s="1" t="s">
        <v>0</v>
      </c>
      <c r="C48" s="1" t="s">
        <v>48</v>
      </c>
      <c r="D48" s="8" t="s">
        <v>0</v>
      </c>
      <c r="E48" s="8" t="s">
        <v>0</v>
      </c>
      <c r="F48" s="8" t="s">
        <v>0</v>
      </c>
    </row>
    <row r="49" spans="1:6" ht="14.5" customHeight="1" outlineLevel="2" x14ac:dyDescent="0.2">
      <c r="A49" s="9" t="s">
        <v>0</v>
      </c>
      <c r="B49" s="10" t="s">
        <v>0</v>
      </c>
      <c r="C49" s="10" t="s">
        <v>49</v>
      </c>
      <c r="D49" s="11">
        <v>-7500000</v>
      </c>
      <c r="E49" s="11">
        <v>0</v>
      </c>
      <c r="F49" s="11">
        <v>0</v>
      </c>
    </row>
    <row r="50" spans="1:6" ht="18" customHeight="1" outlineLevel="1" x14ac:dyDescent="0.2">
      <c r="A50" s="12" t="s">
        <v>0</v>
      </c>
      <c r="B50" s="13" t="s">
        <v>0</v>
      </c>
      <c r="C50" s="13" t="s">
        <v>48</v>
      </c>
      <c r="D50" s="14">
        <f>D49</f>
        <v>-7500000</v>
      </c>
      <c r="E50" s="14">
        <f>E49</f>
        <v>0</v>
      </c>
      <c r="F50" s="14">
        <f>F49</f>
        <v>0</v>
      </c>
    </row>
    <row r="51" spans="1:6" ht="14.5" customHeight="1" outlineLevel="2" x14ac:dyDescent="0.2">
      <c r="A51" s="7" t="s">
        <v>0</v>
      </c>
      <c r="B51" s="1" t="s">
        <v>0</v>
      </c>
      <c r="C51" s="1" t="s">
        <v>50</v>
      </c>
      <c r="D51" s="8" t="s">
        <v>0</v>
      </c>
      <c r="E51" s="8" t="s">
        <v>0</v>
      </c>
      <c r="F51" s="8" t="s">
        <v>0</v>
      </c>
    </row>
    <row r="52" spans="1:6" ht="14.5" customHeight="1" outlineLevel="2" x14ac:dyDescent="0.2">
      <c r="A52" s="9" t="s">
        <v>0</v>
      </c>
      <c r="B52" s="10" t="s">
        <v>0</v>
      </c>
      <c r="C52" s="10" t="s">
        <v>51</v>
      </c>
      <c r="D52" s="11">
        <v>-5500000</v>
      </c>
      <c r="E52" s="11">
        <v>0</v>
      </c>
      <c r="F52" s="11">
        <v>0</v>
      </c>
    </row>
    <row r="53" spans="1:6" ht="14.5" customHeight="1" outlineLevel="2" x14ac:dyDescent="0.2">
      <c r="A53" s="9" t="s">
        <v>0</v>
      </c>
      <c r="B53" s="10" t="s">
        <v>0</v>
      </c>
      <c r="C53" s="10" t="s">
        <v>52</v>
      </c>
      <c r="D53" s="11">
        <v>-161711</v>
      </c>
      <c r="E53" s="11">
        <v>0</v>
      </c>
      <c r="F53" s="11">
        <v>0</v>
      </c>
    </row>
    <row r="54" spans="1:6" ht="18" customHeight="1" outlineLevel="1" x14ac:dyDescent="0.2">
      <c r="A54" s="12" t="s">
        <v>0</v>
      </c>
      <c r="B54" s="13" t="s">
        <v>0</v>
      </c>
      <c r="C54" s="13" t="s">
        <v>50</v>
      </c>
      <c r="D54" s="14">
        <f>SUM(D52:D53)</f>
        <v>-5661711</v>
      </c>
      <c r="E54" s="14">
        <f>SUM(E52:E53)</f>
        <v>0</v>
      </c>
      <c r="F54" s="14">
        <f>SUM(F52:F53)</f>
        <v>0</v>
      </c>
    </row>
    <row r="55" spans="1:6" ht="14.5" customHeight="1" outlineLevel="2" x14ac:dyDescent="0.2">
      <c r="A55" s="7" t="s">
        <v>0</v>
      </c>
      <c r="B55" s="1" t="s">
        <v>0</v>
      </c>
      <c r="C55" s="1" t="s">
        <v>53</v>
      </c>
      <c r="D55" s="8" t="s">
        <v>0</v>
      </c>
      <c r="E55" s="8" t="s">
        <v>0</v>
      </c>
      <c r="F55" s="8" t="s">
        <v>0</v>
      </c>
    </row>
    <row r="56" spans="1:6" ht="14.5" customHeight="1" outlineLevel="2" x14ac:dyDescent="0.2">
      <c r="A56" s="9" t="s">
        <v>0</v>
      </c>
      <c r="B56" s="10" t="s">
        <v>0</v>
      </c>
      <c r="C56" s="10" t="s">
        <v>54</v>
      </c>
      <c r="D56" s="11">
        <v>-16765</v>
      </c>
      <c r="E56" s="11">
        <v>0</v>
      </c>
      <c r="F56" s="11">
        <v>0</v>
      </c>
    </row>
    <row r="57" spans="1:6" ht="18" customHeight="1" outlineLevel="1" x14ac:dyDescent="0.2">
      <c r="A57" s="12" t="s">
        <v>0</v>
      </c>
      <c r="B57" s="13" t="s">
        <v>0</v>
      </c>
      <c r="C57" s="13" t="s">
        <v>53</v>
      </c>
      <c r="D57" s="14">
        <f>D56</f>
        <v>-16765</v>
      </c>
      <c r="E57" s="14">
        <f>E56</f>
        <v>0</v>
      </c>
      <c r="F57" s="14">
        <f>F56</f>
        <v>0</v>
      </c>
    </row>
    <row r="58" spans="1:6" ht="14.5" customHeight="1" outlineLevel="2" x14ac:dyDescent="0.2">
      <c r="A58" s="7" t="s">
        <v>0</v>
      </c>
      <c r="B58" s="1" t="s">
        <v>0</v>
      </c>
      <c r="C58" s="1" t="s">
        <v>55</v>
      </c>
      <c r="D58" s="8" t="s">
        <v>0</v>
      </c>
      <c r="E58" s="8" t="s">
        <v>0</v>
      </c>
      <c r="F58" s="8" t="s">
        <v>0</v>
      </c>
    </row>
    <row r="59" spans="1:6" ht="14.5" customHeight="1" outlineLevel="2" x14ac:dyDescent="0.2">
      <c r="A59" s="9" t="s">
        <v>0</v>
      </c>
      <c r="B59" s="10" t="s">
        <v>0</v>
      </c>
      <c r="C59" s="10" t="s">
        <v>56</v>
      </c>
      <c r="D59" s="11">
        <v>-2850</v>
      </c>
      <c r="E59" s="11">
        <v>0</v>
      </c>
      <c r="F59" s="11">
        <v>0</v>
      </c>
    </row>
    <row r="60" spans="1:6" ht="14.5" customHeight="1" outlineLevel="2" x14ac:dyDescent="0.2">
      <c r="A60" s="9" t="s">
        <v>0</v>
      </c>
      <c r="B60" s="10" t="s">
        <v>0</v>
      </c>
      <c r="C60" s="10" t="s">
        <v>57</v>
      </c>
      <c r="D60" s="11">
        <v>-2194</v>
      </c>
      <c r="E60" s="11">
        <v>0</v>
      </c>
      <c r="F60" s="11">
        <v>0</v>
      </c>
    </row>
    <row r="61" spans="1:6" ht="18" customHeight="1" outlineLevel="1" x14ac:dyDescent="0.2">
      <c r="A61" s="12" t="s">
        <v>0</v>
      </c>
      <c r="B61" s="13" t="s">
        <v>0</v>
      </c>
      <c r="C61" s="13" t="s">
        <v>55</v>
      </c>
      <c r="D61" s="14">
        <f>SUM(D59:D60)</f>
        <v>-5044</v>
      </c>
      <c r="E61" s="14">
        <f>SUM(E59:E60)</f>
        <v>0</v>
      </c>
      <c r="F61" s="14">
        <f>SUM(F59:F60)</f>
        <v>0</v>
      </c>
    </row>
    <row r="62" spans="1:6" ht="14.5" customHeight="1" outlineLevel="2" x14ac:dyDescent="0.2">
      <c r="A62" s="7" t="s">
        <v>0</v>
      </c>
      <c r="B62" s="1" t="s">
        <v>0</v>
      </c>
      <c r="C62" s="1" t="s">
        <v>58</v>
      </c>
      <c r="D62" s="8" t="s">
        <v>0</v>
      </c>
      <c r="E62" s="8" t="s">
        <v>0</v>
      </c>
      <c r="F62" s="8" t="s">
        <v>0</v>
      </c>
    </row>
    <row r="63" spans="1:6" ht="14.5" customHeight="1" outlineLevel="2" x14ac:dyDescent="0.2">
      <c r="A63" s="9" t="s">
        <v>0</v>
      </c>
      <c r="B63" s="10" t="s">
        <v>0</v>
      </c>
      <c r="C63" s="10" t="s">
        <v>59</v>
      </c>
      <c r="D63" s="11">
        <v>-28152</v>
      </c>
      <c r="E63" s="11">
        <v>0</v>
      </c>
      <c r="F63" s="11">
        <v>0</v>
      </c>
    </row>
    <row r="64" spans="1:6" ht="14.5" customHeight="1" outlineLevel="2" x14ac:dyDescent="0.2">
      <c r="A64" s="9" t="s">
        <v>0</v>
      </c>
      <c r="B64" s="10" t="s">
        <v>0</v>
      </c>
      <c r="C64" s="10" t="s">
        <v>60</v>
      </c>
      <c r="D64" s="11">
        <v>-813</v>
      </c>
      <c r="E64" s="11">
        <v>0</v>
      </c>
      <c r="F64" s="11">
        <v>0</v>
      </c>
    </row>
    <row r="65" spans="1:6" ht="14.5" customHeight="1" outlineLevel="2" x14ac:dyDescent="0.2">
      <c r="A65" s="9" t="s">
        <v>0</v>
      </c>
      <c r="B65" s="10" t="s">
        <v>0</v>
      </c>
      <c r="C65" s="10" t="s">
        <v>61</v>
      </c>
      <c r="D65" s="11">
        <v>-7248.61</v>
      </c>
      <c r="E65" s="11">
        <v>0</v>
      </c>
      <c r="F65" s="11">
        <v>0</v>
      </c>
    </row>
    <row r="66" spans="1:6" ht="14.5" customHeight="1" outlineLevel="2" x14ac:dyDescent="0.2">
      <c r="A66" s="9" t="s">
        <v>0</v>
      </c>
      <c r="B66" s="10" t="s">
        <v>0</v>
      </c>
      <c r="C66" s="10" t="s">
        <v>62</v>
      </c>
      <c r="D66" s="11">
        <v>-89600</v>
      </c>
      <c r="E66" s="11">
        <v>0</v>
      </c>
      <c r="F66" s="11">
        <v>0</v>
      </c>
    </row>
    <row r="67" spans="1:6" ht="14.5" customHeight="1" outlineLevel="2" x14ac:dyDescent="0.2">
      <c r="A67" s="9" t="s">
        <v>0</v>
      </c>
      <c r="B67" s="10" t="s">
        <v>0</v>
      </c>
      <c r="C67" s="10" t="s">
        <v>63</v>
      </c>
      <c r="D67" s="11">
        <v>-60000</v>
      </c>
      <c r="E67" s="11">
        <v>0</v>
      </c>
      <c r="F67" s="11">
        <v>0</v>
      </c>
    </row>
    <row r="68" spans="1:6" ht="18" customHeight="1" outlineLevel="1" x14ac:dyDescent="0.2">
      <c r="A68" s="12" t="s">
        <v>0</v>
      </c>
      <c r="B68" s="13" t="s">
        <v>0</v>
      </c>
      <c r="C68" s="13" t="s">
        <v>58</v>
      </c>
      <c r="D68" s="14">
        <f>SUM(D63:D67)</f>
        <v>-185813.61</v>
      </c>
      <c r="E68" s="14">
        <f>SUM(E63:E67)</f>
        <v>0</v>
      </c>
      <c r="F68" s="14">
        <f>SUM(F63:F67)</f>
        <v>0</v>
      </c>
    </row>
    <row r="69" spans="1:6" ht="14.5" customHeight="1" x14ac:dyDescent="0.2">
      <c r="A69" s="7" t="s">
        <v>0</v>
      </c>
      <c r="B69" s="29" t="s">
        <v>64</v>
      </c>
      <c r="C69" s="29"/>
      <c r="D69" s="15">
        <f>SUM(D41:D46)+D49+SUM(D52:D53)+D56+SUM(D59:D60)+SUM(D63:D67)</f>
        <v>-48607648.219999999</v>
      </c>
      <c r="E69" s="15">
        <f>SUM(E41:E46)+E49+SUM(E52:E53)+E56+SUM(E59:E60)+SUM(E63:E67)</f>
        <v>0</v>
      </c>
      <c r="F69" s="15">
        <f>SUM(F41:F46)+F49+SUM(F52:F53)+F56+SUM(F59:F60)+SUM(F63:F67)</f>
        <v>0</v>
      </c>
    </row>
    <row r="70" spans="1:6" ht="14.5" hidden="1" customHeight="1" outlineLevel="1" x14ac:dyDescent="0.2">
      <c r="A70" s="5" t="s">
        <v>0</v>
      </c>
      <c r="B70" s="29" t="s">
        <v>65</v>
      </c>
      <c r="C70" s="29"/>
      <c r="D70" s="6" t="s">
        <v>66</v>
      </c>
      <c r="E70" s="6" t="s">
        <v>26</v>
      </c>
      <c r="F70" s="6" t="s">
        <v>26</v>
      </c>
    </row>
    <row r="71" spans="1:6" ht="14.5" hidden="1" customHeight="1" outlineLevel="2" x14ac:dyDescent="0.2">
      <c r="A71" s="7" t="s">
        <v>0</v>
      </c>
      <c r="B71" s="1" t="s">
        <v>0</v>
      </c>
      <c r="C71" s="1" t="s">
        <v>67</v>
      </c>
      <c r="D71" s="8" t="s">
        <v>68</v>
      </c>
      <c r="E71" s="8" t="s">
        <v>26</v>
      </c>
      <c r="F71" s="8" t="s">
        <v>26</v>
      </c>
    </row>
    <row r="72" spans="1:6" ht="14.5" hidden="1" customHeight="1" outlineLevel="2" x14ac:dyDescent="0.2">
      <c r="A72" s="9" t="s">
        <v>0</v>
      </c>
      <c r="B72" s="10" t="s">
        <v>0</v>
      </c>
      <c r="C72" s="10" t="s">
        <v>69</v>
      </c>
      <c r="D72" s="11">
        <v>-347477.03</v>
      </c>
      <c r="E72" s="11">
        <v>0</v>
      </c>
      <c r="F72" s="11">
        <v>0</v>
      </c>
    </row>
    <row r="73" spans="1:6" ht="14.5" hidden="1" customHeight="1" outlineLevel="2" x14ac:dyDescent="0.2">
      <c r="A73" s="9" t="s">
        <v>0</v>
      </c>
      <c r="B73" s="10" t="s">
        <v>0</v>
      </c>
      <c r="C73" s="10" t="s">
        <v>70</v>
      </c>
      <c r="D73" s="11">
        <v>-6000</v>
      </c>
      <c r="E73" s="11">
        <v>0</v>
      </c>
      <c r="F73" s="11">
        <v>0</v>
      </c>
    </row>
    <row r="74" spans="1:6" ht="14.5" hidden="1" customHeight="1" outlineLevel="2" x14ac:dyDescent="0.2">
      <c r="A74" s="9" t="s">
        <v>0</v>
      </c>
      <c r="B74" s="10" t="s">
        <v>0</v>
      </c>
      <c r="C74" s="10" t="s">
        <v>71</v>
      </c>
      <c r="D74" s="11">
        <v>-83962.67</v>
      </c>
      <c r="E74" s="11">
        <v>0</v>
      </c>
      <c r="F74" s="11">
        <v>0</v>
      </c>
    </row>
    <row r="75" spans="1:6" ht="14.5" hidden="1" customHeight="1" outlineLevel="2" x14ac:dyDescent="0.2">
      <c r="A75" s="9" t="s">
        <v>0</v>
      </c>
      <c r="B75" s="10" t="s">
        <v>0</v>
      </c>
      <c r="C75" s="10" t="s">
        <v>72</v>
      </c>
      <c r="D75" s="11">
        <v>-67140</v>
      </c>
      <c r="E75" s="11">
        <v>0</v>
      </c>
      <c r="F75" s="11">
        <v>0</v>
      </c>
    </row>
    <row r="76" spans="1:6" ht="14.5" hidden="1" customHeight="1" outlineLevel="2" x14ac:dyDescent="0.2">
      <c r="A76" s="9" t="s">
        <v>0</v>
      </c>
      <c r="B76" s="10" t="s">
        <v>0</v>
      </c>
      <c r="C76" s="10" t="s">
        <v>73</v>
      </c>
      <c r="D76" s="11">
        <v>-2083796.76</v>
      </c>
      <c r="E76" s="11">
        <v>0</v>
      </c>
      <c r="F76" s="11">
        <v>0</v>
      </c>
    </row>
    <row r="77" spans="1:6" ht="18" hidden="1" customHeight="1" outlineLevel="1" collapsed="1" x14ac:dyDescent="0.2">
      <c r="A77" s="12" t="s">
        <v>0</v>
      </c>
      <c r="B77" s="13" t="s">
        <v>0</v>
      </c>
      <c r="C77" s="13" t="s">
        <v>67</v>
      </c>
      <c r="D77" s="14">
        <f>SUM(D72:D76)</f>
        <v>-2588376.46</v>
      </c>
      <c r="E77" s="14">
        <f>SUM(E72:E76)</f>
        <v>0</v>
      </c>
      <c r="F77" s="14">
        <f>SUM(F72:F76)</f>
        <v>0</v>
      </c>
    </row>
    <row r="78" spans="1:6" ht="14.5" hidden="1" customHeight="1" outlineLevel="2" x14ac:dyDescent="0.2">
      <c r="A78" s="7" t="s">
        <v>0</v>
      </c>
      <c r="B78" s="1" t="s">
        <v>0</v>
      </c>
      <c r="C78" s="1" t="s">
        <v>74</v>
      </c>
      <c r="D78" s="8" t="s">
        <v>75</v>
      </c>
      <c r="E78" s="8" t="s">
        <v>26</v>
      </c>
      <c r="F78" s="8" t="s">
        <v>26</v>
      </c>
    </row>
    <row r="79" spans="1:6" ht="14.5" hidden="1" customHeight="1" outlineLevel="2" x14ac:dyDescent="0.2">
      <c r="A79" s="9" t="s">
        <v>0</v>
      </c>
      <c r="B79" s="10" t="s">
        <v>0</v>
      </c>
      <c r="C79" s="10" t="s">
        <v>76</v>
      </c>
      <c r="D79" s="11">
        <v>-80472</v>
      </c>
      <c r="E79" s="11">
        <v>0</v>
      </c>
      <c r="F79" s="11">
        <v>0</v>
      </c>
    </row>
    <row r="80" spans="1:6" ht="18" hidden="1" customHeight="1" outlineLevel="1" collapsed="1" x14ac:dyDescent="0.2">
      <c r="A80" s="12" t="s">
        <v>0</v>
      </c>
      <c r="B80" s="13" t="s">
        <v>0</v>
      </c>
      <c r="C80" s="13" t="s">
        <v>74</v>
      </c>
      <c r="D80" s="14">
        <f>D79</f>
        <v>-80472</v>
      </c>
      <c r="E80" s="14">
        <f>E79</f>
        <v>0</v>
      </c>
      <c r="F80" s="14">
        <f>F79</f>
        <v>0</v>
      </c>
    </row>
    <row r="81" spans="1:6" ht="14.5" hidden="1" customHeight="1" outlineLevel="2" x14ac:dyDescent="0.2">
      <c r="A81" s="7" t="s">
        <v>0</v>
      </c>
      <c r="B81" s="1" t="s">
        <v>0</v>
      </c>
      <c r="C81" s="1" t="s">
        <v>77</v>
      </c>
      <c r="D81" s="8" t="s">
        <v>78</v>
      </c>
      <c r="E81" s="8" t="s">
        <v>26</v>
      </c>
      <c r="F81" s="8" t="s">
        <v>26</v>
      </c>
    </row>
    <row r="82" spans="1:6" ht="14.5" hidden="1" customHeight="1" outlineLevel="2" x14ac:dyDescent="0.2">
      <c r="A82" s="9" t="s">
        <v>0</v>
      </c>
      <c r="B82" s="10" t="s">
        <v>0</v>
      </c>
      <c r="C82" s="10" t="s">
        <v>79</v>
      </c>
      <c r="D82" s="11">
        <v>-11.96</v>
      </c>
      <c r="E82" s="11">
        <v>0</v>
      </c>
      <c r="F82" s="11">
        <v>0</v>
      </c>
    </row>
    <row r="83" spans="1:6" ht="18" hidden="1" customHeight="1" outlineLevel="1" collapsed="1" x14ac:dyDescent="0.2">
      <c r="A83" s="12" t="s">
        <v>0</v>
      </c>
      <c r="B83" s="13" t="s">
        <v>0</v>
      </c>
      <c r="C83" s="13" t="s">
        <v>77</v>
      </c>
      <c r="D83" s="14">
        <f>D82</f>
        <v>-11.96</v>
      </c>
      <c r="E83" s="14">
        <f>E82</f>
        <v>0</v>
      </c>
      <c r="F83" s="14">
        <f>F82</f>
        <v>0</v>
      </c>
    </row>
    <row r="84" spans="1:6" ht="14.5" hidden="1" customHeight="1" outlineLevel="2" x14ac:dyDescent="0.2">
      <c r="A84" s="7" t="s">
        <v>0</v>
      </c>
      <c r="B84" s="1" t="s">
        <v>0</v>
      </c>
      <c r="C84" s="1" t="s">
        <v>80</v>
      </c>
      <c r="D84" s="8" t="s">
        <v>81</v>
      </c>
      <c r="E84" s="8" t="s">
        <v>26</v>
      </c>
      <c r="F84" s="8" t="s">
        <v>26</v>
      </c>
    </row>
    <row r="85" spans="1:6" ht="14.5" hidden="1" customHeight="1" outlineLevel="2" x14ac:dyDescent="0.2">
      <c r="A85" s="9" t="s">
        <v>0</v>
      </c>
      <c r="B85" s="10" t="s">
        <v>0</v>
      </c>
      <c r="C85" s="10" t="s">
        <v>82</v>
      </c>
      <c r="D85" s="11">
        <v>-6881.58</v>
      </c>
      <c r="E85" s="11">
        <v>0</v>
      </c>
      <c r="F85" s="11">
        <v>0</v>
      </c>
    </row>
    <row r="86" spans="1:6" ht="14.5" hidden="1" customHeight="1" outlineLevel="2" x14ac:dyDescent="0.2">
      <c r="A86" s="9" t="s">
        <v>0</v>
      </c>
      <c r="B86" s="10" t="s">
        <v>0</v>
      </c>
      <c r="C86" s="10" t="s">
        <v>83</v>
      </c>
      <c r="D86" s="11">
        <v>-50874</v>
      </c>
      <c r="E86" s="11">
        <v>0</v>
      </c>
      <c r="F86" s="11">
        <v>0</v>
      </c>
    </row>
    <row r="87" spans="1:6" ht="18" hidden="1" customHeight="1" outlineLevel="1" collapsed="1" x14ac:dyDescent="0.2">
      <c r="A87" s="12" t="s">
        <v>0</v>
      </c>
      <c r="B87" s="13" t="s">
        <v>0</v>
      </c>
      <c r="C87" s="13" t="s">
        <v>80</v>
      </c>
      <c r="D87" s="14">
        <f>SUM(D85:D86)</f>
        <v>-57755.58</v>
      </c>
      <c r="E87" s="14">
        <f>SUM(E85:E86)</f>
        <v>0</v>
      </c>
      <c r="F87" s="14">
        <f>SUM(F85:F86)</f>
        <v>0</v>
      </c>
    </row>
    <row r="88" spans="1:6" ht="14.5" customHeight="1" collapsed="1" x14ac:dyDescent="0.2">
      <c r="A88" s="7" t="s">
        <v>0</v>
      </c>
      <c r="B88" s="29" t="s">
        <v>84</v>
      </c>
      <c r="C88" s="29"/>
      <c r="D88" s="15">
        <f>SUM(D72:D76)+D79+D82+SUM(D85:D86)</f>
        <v>-2726616</v>
      </c>
      <c r="E88" s="15">
        <f>SUM(E72:E76)+E79+E82+SUM(E85:E86)</f>
        <v>0</v>
      </c>
      <c r="F88" s="15">
        <f>SUM(F72:F76)+F79+F82+SUM(F85:F86)</f>
        <v>0</v>
      </c>
    </row>
    <row r="89" spans="1:6" ht="14.5" hidden="1" customHeight="1" outlineLevel="1" x14ac:dyDescent="0.2">
      <c r="A89" s="5" t="s">
        <v>0</v>
      </c>
      <c r="B89" s="29" t="s">
        <v>85</v>
      </c>
      <c r="C89" s="29"/>
      <c r="D89" s="6" t="s">
        <v>86</v>
      </c>
      <c r="E89" s="6" t="s">
        <v>26</v>
      </c>
      <c r="F89" s="6" t="s">
        <v>26</v>
      </c>
    </row>
    <row r="90" spans="1:6" ht="14.5" hidden="1" customHeight="1" outlineLevel="2" x14ac:dyDescent="0.2">
      <c r="A90" s="7" t="s">
        <v>0</v>
      </c>
      <c r="B90" s="1" t="s">
        <v>0</v>
      </c>
      <c r="C90" s="1" t="s">
        <v>87</v>
      </c>
      <c r="D90" s="8" t="s">
        <v>88</v>
      </c>
      <c r="E90" s="8" t="s">
        <v>26</v>
      </c>
      <c r="F90" s="8" t="s">
        <v>26</v>
      </c>
    </row>
    <row r="91" spans="1:6" ht="14.5" hidden="1" customHeight="1" outlineLevel="2" x14ac:dyDescent="0.2">
      <c r="A91" s="9" t="s">
        <v>0</v>
      </c>
      <c r="B91" s="10" t="s">
        <v>0</v>
      </c>
      <c r="C91" s="10" t="s">
        <v>89</v>
      </c>
      <c r="D91" s="11">
        <v>54650</v>
      </c>
      <c r="E91" s="11">
        <v>0</v>
      </c>
      <c r="F91" s="11">
        <v>0</v>
      </c>
    </row>
    <row r="92" spans="1:6" ht="14.5" hidden="1" customHeight="1" outlineLevel="2" x14ac:dyDescent="0.2">
      <c r="A92" s="9" t="s">
        <v>0</v>
      </c>
      <c r="B92" s="10" t="s">
        <v>0</v>
      </c>
      <c r="C92" s="10" t="s">
        <v>90</v>
      </c>
      <c r="D92" s="11">
        <v>3639.1</v>
      </c>
      <c r="E92" s="11">
        <v>0</v>
      </c>
      <c r="F92" s="11">
        <v>0</v>
      </c>
    </row>
    <row r="93" spans="1:6" ht="14.5" hidden="1" customHeight="1" outlineLevel="2" x14ac:dyDescent="0.2">
      <c r="A93" s="9" t="s">
        <v>0</v>
      </c>
      <c r="B93" s="10" t="s">
        <v>0</v>
      </c>
      <c r="C93" s="10" t="s">
        <v>91</v>
      </c>
      <c r="D93" s="11">
        <v>15631</v>
      </c>
      <c r="E93" s="11">
        <v>0</v>
      </c>
      <c r="F93" s="11">
        <v>0</v>
      </c>
    </row>
    <row r="94" spans="1:6" ht="14.5" hidden="1" customHeight="1" outlineLevel="2" x14ac:dyDescent="0.2">
      <c r="A94" s="9" t="s">
        <v>0</v>
      </c>
      <c r="B94" s="10" t="s">
        <v>0</v>
      </c>
      <c r="C94" s="10" t="s">
        <v>92</v>
      </c>
      <c r="D94" s="11">
        <v>41128</v>
      </c>
      <c r="E94" s="11">
        <v>0</v>
      </c>
      <c r="F94" s="11">
        <v>0</v>
      </c>
    </row>
    <row r="95" spans="1:6" ht="14.5" hidden="1" customHeight="1" outlineLevel="2" x14ac:dyDescent="0.2">
      <c r="A95" s="9" t="s">
        <v>0</v>
      </c>
      <c r="B95" s="10" t="s">
        <v>0</v>
      </c>
      <c r="C95" s="10" t="s">
        <v>93</v>
      </c>
      <c r="D95" s="11">
        <v>40863</v>
      </c>
      <c r="E95" s="11">
        <v>0</v>
      </c>
      <c r="F95" s="11">
        <v>0</v>
      </c>
    </row>
    <row r="96" spans="1:6" ht="14.5" hidden="1" customHeight="1" outlineLevel="2" x14ac:dyDescent="0.2">
      <c r="A96" s="9" t="s">
        <v>0</v>
      </c>
      <c r="B96" s="10" t="s">
        <v>0</v>
      </c>
      <c r="C96" s="10" t="s">
        <v>94</v>
      </c>
      <c r="D96" s="11">
        <v>1250</v>
      </c>
      <c r="E96" s="11">
        <v>0</v>
      </c>
      <c r="F96" s="11">
        <v>0</v>
      </c>
    </row>
    <row r="97" spans="1:6" ht="14.5" hidden="1" customHeight="1" outlineLevel="2" x14ac:dyDescent="0.2">
      <c r="A97" s="9" t="s">
        <v>0</v>
      </c>
      <c r="B97" s="10" t="s">
        <v>0</v>
      </c>
      <c r="C97" s="10" t="s">
        <v>95</v>
      </c>
      <c r="D97" s="11">
        <v>6920</v>
      </c>
      <c r="E97" s="11">
        <v>0</v>
      </c>
      <c r="F97" s="11">
        <v>0</v>
      </c>
    </row>
    <row r="98" spans="1:6" ht="14.5" hidden="1" customHeight="1" outlineLevel="2" x14ac:dyDescent="0.2">
      <c r="A98" s="9" t="s">
        <v>0</v>
      </c>
      <c r="B98" s="10" t="s">
        <v>0</v>
      </c>
      <c r="C98" s="10" t="s">
        <v>96</v>
      </c>
      <c r="D98" s="11">
        <v>48790</v>
      </c>
      <c r="E98" s="11">
        <v>0</v>
      </c>
      <c r="F98" s="11">
        <v>0</v>
      </c>
    </row>
    <row r="99" spans="1:6" ht="18" hidden="1" customHeight="1" outlineLevel="1" collapsed="1" x14ac:dyDescent="0.2">
      <c r="A99" s="12" t="s">
        <v>0</v>
      </c>
      <c r="B99" s="13" t="s">
        <v>0</v>
      </c>
      <c r="C99" s="13" t="s">
        <v>87</v>
      </c>
      <c r="D99" s="14">
        <f>SUM(D91:D98)</f>
        <v>212871.1</v>
      </c>
      <c r="E99" s="14">
        <f>SUM(E91:E98)</f>
        <v>0</v>
      </c>
      <c r="F99" s="14">
        <f>SUM(F91:F98)</f>
        <v>0</v>
      </c>
    </row>
    <row r="100" spans="1:6" ht="14.5" hidden="1" customHeight="1" outlineLevel="2" x14ac:dyDescent="0.2">
      <c r="A100" s="7" t="s">
        <v>0</v>
      </c>
      <c r="B100" s="1" t="s">
        <v>0</v>
      </c>
      <c r="C100" s="1" t="s">
        <v>97</v>
      </c>
      <c r="D100" s="8" t="s">
        <v>98</v>
      </c>
      <c r="E100" s="8" t="s">
        <v>26</v>
      </c>
      <c r="F100" s="8" t="s">
        <v>26</v>
      </c>
    </row>
    <row r="101" spans="1:6" ht="14.5" hidden="1" customHeight="1" outlineLevel="2" x14ac:dyDescent="0.2">
      <c r="A101" s="9" t="s">
        <v>0</v>
      </c>
      <c r="B101" s="10" t="s">
        <v>0</v>
      </c>
      <c r="C101" s="10" t="s">
        <v>99</v>
      </c>
      <c r="D101" s="11">
        <v>15572</v>
      </c>
      <c r="E101" s="11">
        <v>0</v>
      </c>
      <c r="F101" s="11">
        <v>0</v>
      </c>
    </row>
    <row r="102" spans="1:6" ht="14.5" hidden="1" customHeight="1" outlineLevel="2" x14ac:dyDescent="0.2">
      <c r="A102" s="9" t="s">
        <v>0</v>
      </c>
      <c r="B102" s="10" t="s">
        <v>0</v>
      </c>
      <c r="C102" s="10" t="s">
        <v>100</v>
      </c>
      <c r="D102" s="11">
        <v>34859</v>
      </c>
      <c r="E102" s="11">
        <v>0</v>
      </c>
      <c r="F102" s="11">
        <v>0</v>
      </c>
    </row>
    <row r="103" spans="1:6" ht="14.5" hidden="1" customHeight="1" outlineLevel="2" x14ac:dyDescent="0.2">
      <c r="A103" s="9" t="s">
        <v>0</v>
      </c>
      <c r="B103" s="10" t="s">
        <v>0</v>
      </c>
      <c r="C103" s="10" t="s">
        <v>101</v>
      </c>
      <c r="D103" s="11">
        <v>15216</v>
      </c>
      <c r="E103" s="11">
        <v>0</v>
      </c>
      <c r="F103" s="11">
        <v>0</v>
      </c>
    </row>
    <row r="104" spans="1:6" ht="14.5" hidden="1" customHeight="1" outlineLevel="2" x14ac:dyDescent="0.2">
      <c r="A104" s="9" t="s">
        <v>0</v>
      </c>
      <c r="B104" s="10" t="s">
        <v>0</v>
      </c>
      <c r="C104" s="10" t="s">
        <v>102</v>
      </c>
      <c r="D104" s="11">
        <v>2204</v>
      </c>
      <c r="E104" s="11">
        <v>0</v>
      </c>
      <c r="F104" s="11">
        <v>0</v>
      </c>
    </row>
    <row r="105" spans="1:6" ht="14.5" hidden="1" customHeight="1" outlineLevel="2" x14ac:dyDescent="0.2">
      <c r="A105" s="9" t="s">
        <v>0</v>
      </c>
      <c r="B105" s="10" t="s">
        <v>0</v>
      </c>
      <c r="C105" s="10" t="s">
        <v>103</v>
      </c>
      <c r="D105" s="11">
        <v>16920</v>
      </c>
      <c r="E105" s="11">
        <v>0</v>
      </c>
      <c r="F105" s="11">
        <v>0</v>
      </c>
    </row>
    <row r="106" spans="1:6" ht="14.5" hidden="1" customHeight="1" outlineLevel="2" x14ac:dyDescent="0.2">
      <c r="A106" s="9" t="s">
        <v>0</v>
      </c>
      <c r="B106" s="10" t="s">
        <v>0</v>
      </c>
      <c r="C106" s="10" t="s">
        <v>104</v>
      </c>
      <c r="D106" s="11">
        <v>2856</v>
      </c>
      <c r="E106" s="11">
        <v>0</v>
      </c>
      <c r="F106" s="11">
        <v>0</v>
      </c>
    </row>
    <row r="107" spans="1:6" ht="14.5" hidden="1" customHeight="1" outlineLevel="2" x14ac:dyDescent="0.2">
      <c r="A107" s="9" t="s">
        <v>0</v>
      </c>
      <c r="B107" s="10" t="s">
        <v>0</v>
      </c>
      <c r="C107" s="10" t="s">
        <v>105</v>
      </c>
      <c r="D107" s="11">
        <v>49190</v>
      </c>
      <c r="E107" s="11">
        <v>0</v>
      </c>
      <c r="F107" s="11">
        <v>0</v>
      </c>
    </row>
    <row r="108" spans="1:6" ht="14.5" hidden="1" customHeight="1" outlineLevel="2" x14ac:dyDescent="0.2">
      <c r="A108" s="9" t="s">
        <v>0</v>
      </c>
      <c r="B108" s="10" t="s">
        <v>0</v>
      </c>
      <c r="C108" s="10" t="s">
        <v>106</v>
      </c>
      <c r="D108" s="11">
        <v>8343</v>
      </c>
      <c r="E108" s="11">
        <v>0</v>
      </c>
      <c r="F108" s="11">
        <v>0</v>
      </c>
    </row>
    <row r="109" spans="1:6" ht="14.5" hidden="1" customHeight="1" outlineLevel="2" x14ac:dyDescent="0.2">
      <c r="A109" s="9" t="s">
        <v>0</v>
      </c>
      <c r="B109" s="10" t="s">
        <v>0</v>
      </c>
      <c r="C109" s="10" t="s">
        <v>107</v>
      </c>
      <c r="D109" s="11">
        <v>5528</v>
      </c>
      <c r="E109" s="11">
        <v>0</v>
      </c>
      <c r="F109" s="11">
        <v>0</v>
      </c>
    </row>
    <row r="110" spans="1:6" ht="18" hidden="1" customHeight="1" outlineLevel="1" collapsed="1" x14ac:dyDescent="0.2">
      <c r="A110" s="12" t="s">
        <v>0</v>
      </c>
      <c r="B110" s="13" t="s">
        <v>0</v>
      </c>
      <c r="C110" s="13" t="s">
        <v>97</v>
      </c>
      <c r="D110" s="14">
        <f>SUM(D101:D109)</f>
        <v>150688</v>
      </c>
      <c r="E110" s="14">
        <f>SUM(E101:E109)</f>
        <v>0</v>
      </c>
      <c r="F110" s="14">
        <f>SUM(F101:F109)</f>
        <v>0</v>
      </c>
    </row>
    <row r="111" spans="1:6" ht="14.5" hidden="1" customHeight="1" outlineLevel="2" x14ac:dyDescent="0.2">
      <c r="A111" s="7" t="s">
        <v>0</v>
      </c>
      <c r="B111" s="1" t="s">
        <v>0</v>
      </c>
      <c r="C111" s="1" t="s">
        <v>108</v>
      </c>
      <c r="D111" s="8" t="s">
        <v>109</v>
      </c>
      <c r="E111" s="8" t="s">
        <v>26</v>
      </c>
      <c r="F111" s="8" t="s">
        <v>26</v>
      </c>
    </row>
    <row r="112" spans="1:6" ht="14.5" hidden="1" customHeight="1" outlineLevel="2" x14ac:dyDescent="0.2">
      <c r="A112" s="9" t="s">
        <v>0</v>
      </c>
      <c r="B112" s="10" t="s">
        <v>0</v>
      </c>
      <c r="C112" s="10" t="s">
        <v>110</v>
      </c>
      <c r="D112" s="11">
        <v>72503</v>
      </c>
      <c r="E112" s="11">
        <v>0</v>
      </c>
      <c r="F112" s="11">
        <v>0</v>
      </c>
    </row>
    <row r="113" spans="1:6" ht="14.5" hidden="1" customHeight="1" outlineLevel="2" x14ac:dyDescent="0.2">
      <c r="A113" s="9" t="s">
        <v>0</v>
      </c>
      <c r="B113" s="10" t="s">
        <v>0</v>
      </c>
      <c r="C113" s="10" t="s">
        <v>111</v>
      </c>
      <c r="D113" s="11">
        <v>262500</v>
      </c>
      <c r="E113" s="11">
        <v>0</v>
      </c>
      <c r="F113" s="11">
        <v>0</v>
      </c>
    </row>
    <row r="114" spans="1:6" ht="14.5" hidden="1" customHeight="1" outlineLevel="2" x14ac:dyDescent="0.2">
      <c r="A114" s="9" t="s">
        <v>0</v>
      </c>
      <c r="B114" s="10" t="s">
        <v>0</v>
      </c>
      <c r="C114" s="10" t="s">
        <v>112</v>
      </c>
      <c r="D114" s="11">
        <v>2365908</v>
      </c>
      <c r="E114" s="11">
        <v>0</v>
      </c>
      <c r="F114" s="11">
        <v>0</v>
      </c>
    </row>
    <row r="115" spans="1:6" ht="14.5" hidden="1" customHeight="1" outlineLevel="2" x14ac:dyDescent="0.2">
      <c r="A115" s="9" t="s">
        <v>0</v>
      </c>
      <c r="B115" s="10" t="s">
        <v>0</v>
      </c>
      <c r="C115" s="10" t="s">
        <v>113</v>
      </c>
      <c r="D115" s="11">
        <v>250000</v>
      </c>
      <c r="E115" s="11">
        <v>0</v>
      </c>
      <c r="F115" s="11">
        <v>0</v>
      </c>
    </row>
    <row r="116" spans="1:6" ht="18" hidden="1" customHeight="1" outlineLevel="1" collapsed="1" x14ac:dyDescent="0.2">
      <c r="A116" s="12" t="s">
        <v>0</v>
      </c>
      <c r="B116" s="13" t="s">
        <v>0</v>
      </c>
      <c r="C116" s="13" t="s">
        <v>108</v>
      </c>
      <c r="D116" s="14">
        <f>SUM(D112:D115)</f>
        <v>2950911</v>
      </c>
      <c r="E116" s="14">
        <f>SUM(E112:E115)</f>
        <v>0</v>
      </c>
      <c r="F116" s="14">
        <f>SUM(F112:F115)</f>
        <v>0</v>
      </c>
    </row>
    <row r="117" spans="1:6" ht="14.5" hidden="1" customHeight="1" outlineLevel="2" x14ac:dyDescent="0.2">
      <c r="A117" s="7" t="s">
        <v>0</v>
      </c>
      <c r="B117" s="1" t="s">
        <v>0</v>
      </c>
      <c r="C117" s="1" t="s">
        <v>114</v>
      </c>
      <c r="D117" s="8" t="s">
        <v>115</v>
      </c>
      <c r="E117" s="8" t="s">
        <v>26</v>
      </c>
      <c r="F117" s="8" t="s">
        <v>26</v>
      </c>
    </row>
    <row r="118" spans="1:6" ht="14.5" hidden="1" customHeight="1" outlineLevel="2" x14ac:dyDescent="0.2">
      <c r="A118" s="9" t="s">
        <v>0</v>
      </c>
      <c r="B118" s="10" t="s">
        <v>0</v>
      </c>
      <c r="C118" s="10" t="s">
        <v>116</v>
      </c>
      <c r="D118" s="11">
        <v>70085</v>
      </c>
      <c r="E118" s="11">
        <v>0</v>
      </c>
      <c r="F118" s="11">
        <v>0</v>
      </c>
    </row>
    <row r="119" spans="1:6" ht="14.5" hidden="1" customHeight="1" outlineLevel="2" x14ac:dyDescent="0.2">
      <c r="A119" s="9" t="s">
        <v>0</v>
      </c>
      <c r="B119" s="10" t="s">
        <v>0</v>
      </c>
      <c r="C119" s="10" t="s">
        <v>117</v>
      </c>
      <c r="D119" s="11">
        <v>378046</v>
      </c>
      <c r="E119" s="11">
        <v>0</v>
      </c>
      <c r="F119" s="11">
        <v>0</v>
      </c>
    </row>
    <row r="120" spans="1:6" ht="14.5" hidden="1" customHeight="1" outlineLevel="2" x14ac:dyDescent="0.2">
      <c r="A120" s="9" t="s">
        <v>0</v>
      </c>
      <c r="B120" s="10" t="s">
        <v>0</v>
      </c>
      <c r="C120" s="10" t="s">
        <v>118</v>
      </c>
      <c r="D120" s="11">
        <v>74459</v>
      </c>
      <c r="E120" s="11">
        <v>0</v>
      </c>
      <c r="F120" s="11">
        <v>0</v>
      </c>
    </row>
    <row r="121" spans="1:6" ht="14.5" hidden="1" customHeight="1" outlineLevel="2" x14ac:dyDescent="0.2">
      <c r="A121" s="9" t="s">
        <v>0</v>
      </c>
      <c r="B121" s="10" t="s">
        <v>0</v>
      </c>
      <c r="C121" s="10" t="s">
        <v>119</v>
      </c>
      <c r="D121" s="11">
        <v>50579.55</v>
      </c>
      <c r="E121" s="11">
        <v>0</v>
      </c>
      <c r="F121" s="11">
        <v>0</v>
      </c>
    </row>
    <row r="122" spans="1:6" ht="18" hidden="1" customHeight="1" outlineLevel="1" collapsed="1" x14ac:dyDescent="0.2">
      <c r="A122" s="12" t="s">
        <v>0</v>
      </c>
      <c r="B122" s="13" t="s">
        <v>0</v>
      </c>
      <c r="C122" s="13" t="s">
        <v>114</v>
      </c>
      <c r="D122" s="14">
        <f>SUM(D118:D121)</f>
        <v>573169.55000000005</v>
      </c>
      <c r="E122" s="14">
        <f>SUM(E118:E121)</f>
        <v>0</v>
      </c>
      <c r="F122" s="14">
        <f>SUM(F118:F121)</f>
        <v>0</v>
      </c>
    </row>
    <row r="123" spans="1:6" ht="14.5" hidden="1" customHeight="1" outlineLevel="2" x14ac:dyDescent="0.2">
      <c r="A123" s="7" t="s">
        <v>0</v>
      </c>
      <c r="B123" s="1" t="s">
        <v>0</v>
      </c>
      <c r="C123" s="1" t="s">
        <v>120</v>
      </c>
      <c r="D123" s="8" t="s">
        <v>121</v>
      </c>
      <c r="E123" s="8" t="s">
        <v>26</v>
      </c>
      <c r="F123" s="8" t="s">
        <v>26</v>
      </c>
    </row>
    <row r="124" spans="1:6" ht="14.5" hidden="1" customHeight="1" outlineLevel="2" x14ac:dyDescent="0.2">
      <c r="A124" s="9" t="s">
        <v>0</v>
      </c>
      <c r="B124" s="10" t="s">
        <v>0</v>
      </c>
      <c r="C124" s="10" t="s">
        <v>122</v>
      </c>
      <c r="D124" s="11">
        <v>38777</v>
      </c>
      <c r="E124" s="11">
        <v>0</v>
      </c>
      <c r="F124" s="11">
        <v>0</v>
      </c>
    </row>
    <row r="125" spans="1:6" ht="14.5" hidden="1" customHeight="1" outlineLevel="2" x14ac:dyDescent="0.2">
      <c r="A125" s="9" t="s">
        <v>0</v>
      </c>
      <c r="B125" s="10" t="s">
        <v>0</v>
      </c>
      <c r="C125" s="10" t="s">
        <v>123</v>
      </c>
      <c r="D125" s="11">
        <v>5000</v>
      </c>
      <c r="E125" s="11">
        <v>0</v>
      </c>
      <c r="F125" s="11">
        <v>0</v>
      </c>
    </row>
    <row r="126" spans="1:6" ht="14.5" hidden="1" customHeight="1" outlineLevel="2" x14ac:dyDescent="0.2">
      <c r="A126" s="9" t="s">
        <v>0</v>
      </c>
      <c r="B126" s="10" t="s">
        <v>0</v>
      </c>
      <c r="C126" s="10" t="s">
        <v>124</v>
      </c>
      <c r="D126" s="11">
        <v>85302</v>
      </c>
      <c r="E126" s="11">
        <v>0</v>
      </c>
      <c r="F126" s="11">
        <v>0</v>
      </c>
    </row>
    <row r="127" spans="1:6" ht="18" hidden="1" customHeight="1" outlineLevel="1" collapsed="1" x14ac:dyDescent="0.2">
      <c r="A127" s="12" t="s">
        <v>0</v>
      </c>
      <c r="B127" s="13" t="s">
        <v>0</v>
      </c>
      <c r="C127" s="13" t="s">
        <v>120</v>
      </c>
      <c r="D127" s="14">
        <f>SUM(D124:D126)</f>
        <v>129079</v>
      </c>
      <c r="E127" s="14">
        <f>SUM(E124:E126)</f>
        <v>0</v>
      </c>
      <c r="F127" s="14">
        <f>SUM(F124:F126)</f>
        <v>0</v>
      </c>
    </row>
    <row r="128" spans="1:6" ht="14.5" hidden="1" customHeight="1" outlineLevel="2" x14ac:dyDescent="0.2">
      <c r="A128" s="7" t="s">
        <v>0</v>
      </c>
      <c r="B128" s="1" t="s">
        <v>0</v>
      </c>
      <c r="C128" s="1" t="s">
        <v>125</v>
      </c>
      <c r="D128" s="8" t="s">
        <v>126</v>
      </c>
      <c r="E128" s="8" t="s">
        <v>26</v>
      </c>
      <c r="F128" s="8" t="s">
        <v>26</v>
      </c>
    </row>
    <row r="129" spans="1:6" ht="14.5" hidden="1" customHeight="1" outlineLevel="2" x14ac:dyDescent="0.2">
      <c r="A129" s="9" t="s">
        <v>0</v>
      </c>
      <c r="B129" s="10" t="s">
        <v>0</v>
      </c>
      <c r="C129" s="10" t="s">
        <v>127</v>
      </c>
      <c r="D129" s="11">
        <v>56530</v>
      </c>
      <c r="E129" s="11">
        <v>0</v>
      </c>
      <c r="F129" s="11">
        <v>0</v>
      </c>
    </row>
    <row r="130" spans="1:6" ht="18" hidden="1" customHeight="1" outlineLevel="1" collapsed="1" x14ac:dyDescent="0.2">
      <c r="A130" s="12" t="s">
        <v>0</v>
      </c>
      <c r="B130" s="13" t="s">
        <v>0</v>
      </c>
      <c r="C130" s="13" t="s">
        <v>125</v>
      </c>
      <c r="D130" s="14">
        <f>D129</f>
        <v>56530</v>
      </c>
      <c r="E130" s="14">
        <f>E129</f>
        <v>0</v>
      </c>
      <c r="F130" s="14">
        <f>F129</f>
        <v>0</v>
      </c>
    </row>
    <row r="131" spans="1:6" ht="14.5" customHeight="1" collapsed="1" x14ac:dyDescent="0.2">
      <c r="A131" s="7" t="s">
        <v>0</v>
      </c>
      <c r="B131" s="29" t="s">
        <v>128</v>
      </c>
      <c r="C131" s="29"/>
      <c r="D131" s="15">
        <f>SUM(D91:D98)+SUM(D101:D109)+SUM(D112:D115)+SUM(D118:D121)+SUM(D124:D126)+D129</f>
        <v>4073248.6500000004</v>
      </c>
      <c r="E131" s="15">
        <f>SUM(E91:E98)+SUM(E101:E109)+SUM(E112:E115)+SUM(E118:E121)+SUM(E124:E126)+E129</f>
        <v>0</v>
      </c>
      <c r="F131" s="15">
        <f>SUM(F91:F98)+SUM(F101:F109)+SUM(F112:F115)+SUM(F118:F121)+SUM(F124:F126)+F129</f>
        <v>0</v>
      </c>
    </row>
    <row r="132" spans="1:6" ht="14.5" hidden="1" customHeight="1" outlineLevel="1" x14ac:dyDescent="0.2">
      <c r="A132" s="5" t="s">
        <v>0</v>
      </c>
      <c r="B132" s="29" t="s">
        <v>129</v>
      </c>
      <c r="C132" s="29"/>
      <c r="D132" s="6" t="s">
        <v>130</v>
      </c>
      <c r="E132" s="6" t="s">
        <v>26</v>
      </c>
      <c r="F132" s="6" t="s">
        <v>26</v>
      </c>
    </row>
    <row r="133" spans="1:6" ht="14.5" hidden="1" customHeight="1" outlineLevel="2" x14ac:dyDescent="0.2">
      <c r="A133" s="7" t="s">
        <v>0</v>
      </c>
      <c r="B133" s="1" t="s">
        <v>0</v>
      </c>
      <c r="C133" s="1" t="s">
        <v>131</v>
      </c>
      <c r="D133" s="8" t="s">
        <v>130</v>
      </c>
      <c r="E133" s="8" t="s">
        <v>26</v>
      </c>
      <c r="F133" s="8" t="s">
        <v>26</v>
      </c>
    </row>
    <row r="134" spans="1:6" ht="14.5" hidden="1" customHeight="1" outlineLevel="2" x14ac:dyDescent="0.2">
      <c r="A134" s="9" t="s">
        <v>0</v>
      </c>
      <c r="B134" s="10" t="s">
        <v>0</v>
      </c>
      <c r="C134" s="10" t="s">
        <v>132</v>
      </c>
      <c r="D134" s="11">
        <v>3931</v>
      </c>
      <c r="E134" s="11">
        <v>0</v>
      </c>
      <c r="F134" s="11">
        <v>0</v>
      </c>
    </row>
    <row r="135" spans="1:6" ht="14.5" hidden="1" customHeight="1" outlineLevel="2" x14ac:dyDescent="0.2">
      <c r="A135" s="9" t="s">
        <v>0</v>
      </c>
      <c r="B135" s="10" t="s">
        <v>0</v>
      </c>
      <c r="C135" s="10" t="s">
        <v>133</v>
      </c>
      <c r="D135" s="11">
        <v>1541.5</v>
      </c>
      <c r="E135" s="11">
        <v>0</v>
      </c>
      <c r="F135" s="11">
        <v>0</v>
      </c>
    </row>
    <row r="136" spans="1:6" ht="14.5" hidden="1" customHeight="1" outlineLevel="2" x14ac:dyDescent="0.2">
      <c r="A136" s="9" t="s">
        <v>0</v>
      </c>
      <c r="B136" s="10" t="s">
        <v>0</v>
      </c>
      <c r="C136" s="10" t="s">
        <v>134</v>
      </c>
      <c r="D136" s="11">
        <v>1989.91</v>
      </c>
      <c r="E136" s="11">
        <v>0</v>
      </c>
      <c r="F136" s="11">
        <v>0</v>
      </c>
    </row>
    <row r="137" spans="1:6" ht="18" hidden="1" customHeight="1" outlineLevel="1" collapsed="1" x14ac:dyDescent="0.2">
      <c r="A137" s="12" t="s">
        <v>0</v>
      </c>
      <c r="B137" s="13" t="s">
        <v>0</v>
      </c>
      <c r="C137" s="13" t="s">
        <v>131</v>
      </c>
      <c r="D137" s="14">
        <f>SUM(D134:D136)</f>
        <v>7462.41</v>
      </c>
      <c r="E137" s="14">
        <f>SUM(E134:E136)</f>
        <v>0</v>
      </c>
      <c r="F137" s="14">
        <f>SUM(F134:F136)</f>
        <v>0</v>
      </c>
    </row>
    <row r="138" spans="1:6" ht="14.5" customHeight="1" collapsed="1" x14ac:dyDescent="0.2">
      <c r="A138" s="7" t="s">
        <v>0</v>
      </c>
      <c r="B138" s="29" t="s">
        <v>135</v>
      </c>
      <c r="C138" s="29"/>
      <c r="D138" s="15">
        <f>SUM(D134:D136)</f>
        <v>7462.41</v>
      </c>
      <c r="E138" s="15">
        <f>SUM(E134:E136)</f>
        <v>0</v>
      </c>
      <c r="F138" s="15">
        <f>SUM(F134:F136)</f>
        <v>0</v>
      </c>
    </row>
    <row r="139" spans="1:6" ht="14.5" hidden="1" customHeight="1" outlineLevel="1" x14ac:dyDescent="0.2">
      <c r="A139" s="5" t="s">
        <v>0</v>
      </c>
      <c r="B139" s="29" t="s">
        <v>136</v>
      </c>
      <c r="C139" s="29"/>
      <c r="D139" s="6" t="s">
        <v>137</v>
      </c>
      <c r="E139" s="6" t="s">
        <v>26</v>
      </c>
      <c r="F139" s="6" t="s">
        <v>26</v>
      </c>
    </row>
    <row r="140" spans="1:6" ht="14.5" hidden="1" customHeight="1" outlineLevel="2" x14ac:dyDescent="0.2">
      <c r="A140" s="7" t="s">
        <v>0</v>
      </c>
      <c r="B140" s="1" t="s">
        <v>0</v>
      </c>
      <c r="C140" s="1" t="s">
        <v>138</v>
      </c>
      <c r="D140" s="8" t="s">
        <v>139</v>
      </c>
      <c r="E140" s="8" t="s">
        <v>26</v>
      </c>
      <c r="F140" s="8" t="s">
        <v>26</v>
      </c>
    </row>
    <row r="141" spans="1:6" ht="14.5" hidden="1" customHeight="1" outlineLevel="2" x14ac:dyDescent="0.2">
      <c r="A141" s="9" t="s">
        <v>0</v>
      </c>
      <c r="B141" s="10" t="s">
        <v>0</v>
      </c>
      <c r="C141" s="10" t="s">
        <v>140</v>
      </c>
      <c r="D141" s="11">
        <v>1685</v>
      </c>
      <c r="E141" s="11">
        <v>0</v>
      </c>
      <c r="F141" s="11">
        <v>0</v>
      </c>
    </row>
    <row r="142" spans="1:6" ht="18" hidden="1" customHeight="1" outlineLevel="1" collapsed="1" x14ac:dyDescent="0.2">
      <c r="A142" s="12" t="s">
        <v>0</v>
      </c>
      <c r="B142" s="13" t="s">
        <v>0</v>
      </c>
      <c r="C142" s="13" t="s">
        <v>138</v>
      </c>
      <c r="D142" s="14">
        <f>D141</f>
        <v>1685</v>
      </c>
      <c r="E142" s="14">
        <f>E141</f>
        <v>0</v>
      </c>
      <c r="F142" s="14">
        <f>F141</f>
        <v>0</v>
      </c>
    </row>
    <row r="143" spans="1:6" ht="14.5" hidden="1" customHeight="1" outlineLevel="2" x14ac:dyDescent="0.2">
      <c r="A143" s="7" t="s">
        <v>0</v>
      </c>
      <c r="B143" s="1" t="s">
        <v>0</v>
      </c>
      <c r="C143" s="1" t="s">
        <v>141</v>
      </c>
      <c r="D143" s="8" t="s">
        <v>142</v>
      </c>
      <c r="E143" s="8" t="s">
        <v>26</v>
      </c>
      <c r="F143" s="8" t="s">
        <v>26</v>
      </c>
    </row>
    <row r="144" spans="1:6" ht="14.5" hidden="1" customHeight="1" outlineLevel="2" x14ac:dyDescent="0.2">
      <c r="A144" s="9" t="s">
        <v>0</v>
      </c>
      <c r="B144" s="10" t="s">
        <v>0</v>
      </c>
      <c r="C144" s="10" t="s">
        <v>143</v>
      </c>
      <c r="D144" s="11">
        <v>67250</v>
      </c>
      <c r="E144" s="11">
        <v>0</v>
      </c>
      <c r="F144" s="11">
        <v>0</v>
      </c>
    </row>
    <row r="145" spans="1:6" ht="14.5" hidden="1" customHeight="1" outlineLevel="2" x14ac:dyDescent="0.2">
      <c r="A145" s="9" t="s">
        <v>0</v>
      </c>
      <c r="B145" s="10" t="s">
        <v>0</v>
      </c>
      <c r="C145" s="10" t="s">
        <v>144</v>
      </c>
      <c r="D145" s="11">
        <v>14250</v>
      </c>
      <c r="E145" s="11">
        <v>0</v>
      </c>
      <c r="F145" s="11">
        <v>0</v>
      </c>
    </row>
    <row r="146" spans="1:6" ht="14.5" hidden="1" customHeight="1" outlineLevel="2" x14ac:dyDescent="0.2">
      <c r="A146" s="9" t="s">
        <v>0</v>
      </c>
      <c r="B146" s="10" t="s">
        <v>0</v>
      </c>
      <c r="C146" s="10" t="s">
        <v>145</v>
      </c>
      <c r="D146" s="11">
        <v>9571.7000000000007</v>
      </c>
      <c r="E146" s="11">
        <v>0</v>
      </c>
      <c r="F146" s="11">
        <v>0</v>
      </c>
    </row>
    <row r="147" spans="1:6" ht="18" hidden="1" customHeight="1" outlineLevel="1" collapsed="1" x14ac:dyDescent="0.2">
      <c r="A147" s="12" t="s">
        <v>0</v>
      </c>
      <c r="B147" s="13" t="s">
        <v>0</v>
      </c>
      <c r="C147" s="13" t="s">
        <v>141</v>
      </c>
      <c r="D147" s="14">
        <f>SUM(D144:D146)</f>
        <v>91071.7</v>
      </c>
      <c r="E147" s="14">
        <f>SUM(E144:E146)</f>
        <v>0</v>
      </c>
      <c r="F147" s="14">
        <f>SUM(F144:F146)</f>
        <v>0</v>
      </c>
    </row>
    <row r="148" spans="1:6" ht="14.5" hidden="1" customHeight="1" outlineLevel="2" x14ac:dyDescent="0.2">
      <c r="A148" s="7" t="s">
        <v>0</v>
      </c>
      <c r="B148" s="1" t="s">
        <v>0</v>
      </c>
      <c r="C148" s="1" t="s">
        <v>146</v>
      </c>
      <c r="D148" s="8" t="s">
        <v>147</v>
      </c>
      <c r="E148" s="8" t="s">
        <v>26</v>
      </c>
      <c r="F148" s="8" t="s">
        <v>26</v>
      </c>
    </row>
    <row r="149" spans="1:6" ht="14.5" hidden="1" customHeight="1" outlineLevel="2" x14ac:dyDescent="0.2">
      <c r="A149" s="9" t="s">
        <v>0</v>
      </c>
      <c r="B149" s="10" t="s">
        <v>0</v>
      </c>
      <c r="C149" s="10" t="s">
        <v>148</v>
      </c>
      <c r="D149" s="11">
        <v>34508</v>
      </c>
      <c r="E149" s="11">
        <v>0</v>
      </c>
      <c r="F149" s="11">
        <v>0</v>
      </c>
    </row>
    <row r="150" spans="1:6" ht="14.5" hidden="1" customHeight="1" outlineLevel="2" x14ac:dyDescent="0.2">
      <c r="A150" s="9" t="s">
        <v>0</v>
      </c>
      <c r="B150" s="10" t="s">
        <v>0</v>
      </c>
      <c r="C150" s="10" t="s">
        <v>149</v>
      </c>
      <c r="D150" s="11">
        <v>5200</v>
      </c>
      <c r="E150" s="11">
        <v>0</v>
      </c>
      <c r="F150" s="11">
        <v>0</v>
      </c>
    </row>
    <row r="151" spans="1:6" ht="18" hidden="1" customHeight="1" outlineLevel="1" collapsed="1" x14ac:dyDescent="0.2">
      <c r="A151" s="12" t="s">
        <v>0</v>
      </c>
      <c r="B151" s="13" t="s">
        <v>0</v>
      </c>
      <c r="C151" s="13" t="s">
        <v>146</v>
      </c>
      <c r="D151" s="14">
        <f>SUM(D149:D150)</f>
        <v>39708</v>
      </c>
      <c r="E151" s="14">
        <f>SUM(E149:E150)</f>
        <v>0</v>
      </c>
      <c r="F151" s="14">
        <f>SUM(F149:F150)</f>
        <v>0</v>
      </c>
    </row>
    <row r="152" spans="1:6" ht="14.5" hidden="1" customHeight="1" outlineLevel="2" x14ac:dyDescent="0.2">
      <c r="A152" s="7" t="s">
        <v>0</v>
      </c>
      <c r="B152" s="1" t="s">
        <v>0</v>
      </c>
      <c r="C152" s="1" t="s">
        <v>150</v>
      </c>
      <c r="D152" s="8" t="s">
        <v>151</v>
      </c>
      <c r="E152" s="8" t="s">
        <v>26</v>
      </c>
      <c r="F152" s="8" t="s">
        <v>26</v>
      </c>
    </row>
    <row r="153" spans="1:6" ht="14.5" hidden="1" customHeight="1" outlineLevel="2" x14ac:dyDescent="0.2">
      <c r="A153" s="9" t="s">
        <v>0</v>
      </c>
      <c r="B153" s="10" t="s">
        <v>0</v>
      </c>
      <c r="C153" s="10" t="s">
        <v>152</v>
      </c>
      <c r="D153" s="11">
        <v>2250</v>
      </c>
      <c r="E153" s="11">
        <v>0</v>
      </c>
      <c r="F153" s="11">
        <v>0</v>
      </c>
    </row>
    <row r="154" spans="1:6" ht="14.5" hidden="1" customHeight="1" outlineLevel="2" x14ac:dyDescent="0.2">
      <c r="A154" s="9" t="s">
        <v>0</v>
      </c>
      <c r="B154" s="10" t="s">
        <v>0</v>
      </c>
      <c r="C154" s="10" t="s">
        <v>153</v>
      </c>
      <c r="D154" s="11">
        <v>5781.7</v>
      </c>
      <c r="E154" s="11">
        <v>0</v>
      </c>
      <c r="F154" s="11">
        <v>0</v>
      </c>
    </row>
    <row r="155" spans="1:6" ht="18" hidden="1" customHeight="1" outlineLevel="1" collapsed="1" x14ac:dyDescent="0.2">
      <c r="A155" s="12" t="s">
        <v>0</v>
      </c>
      <c r="B155" s="13" t="s">
        <v>0</v>
      </c>
      <c r="C155" s="13" t="s">
        <v>150</v>
      </c>
      <c r="D155" s="14">
        <f>SUM(D153:D154)</f>
        <v>8031.7</v>
      </c>
      <c r="E155" s="14">
        <f>SUM(E153:E154)</f>
        <v>0</v>
      </c>
      <c r="F155" s="14">
        <f>SUM(F153:F154)</f>
        <v>0</v>
      </c>
    </row>
    <row r="156" spans="1:6" ht="14.5" customHeight="1" collapsed="1" x14ac:dyDescent="0.2">
      <c r="A156" s="7" t="s">
        <v>0</v>
      </c>
      <c r="B156" s="29" t="s">
        <v>154</v>
      </c>
      <c r="C156" s="29"/>
      <c r="D156" s="15">
        <f>D141+SUM(D144:D146)+SUM(D149:D150)+SUM(D153:D154)</f>
        <v>140496.40000000002</v>
      </c>
      <c r="E156" s="15">
        <f>E141+SUM(E144:E146)+SUM(E149:E150)+SUM(E153:E154)</f>
        <v>0</v>
      </c>
      <c r="F156" s="15">
        <f>F141+SUM(F144:F146)+SUM(F149:F150)+SUM(F153:F154)</f>
        <v>0</v>
      </c>
    </row>
    <row r="157" spans="1:6" ht="14.5" hidden="1" customHeight="1" outlineLevel="1" x14ac:dyDescent="0.2">
      <c r="A157" s="5" t="s">
        <v>0</v>
      </c>
      <c r="B157" s="29" t="s">
        <v>155</v>
      </c>
      <c r="C157" s="29"/>
      <c r="D157" s="6" t="s">
        <v>156</v>
      </c>
      <c r="E157" s="6" t="s">
        <v>26</v>
      </c>
      <c r="F157" s="6" t="s">
        <v>26</v>
      </c>
    </row>
    <row r="158" spans="1:6" ht="14.5" hidden="1" customHeight="1" outlineLevel="2" x14ac:dyDescent="0.2">
      <c r="A158" s="7" t="s">
        <v>0</v>
      </c>
      <c r="B158" s="1" t="s">
        <v>0</v>
      </c>
      <c r="C158" s="1" t="s">
        <v>157</v>
      </c>
      <c r="D158" s="8" t="s">
        <v>158</v>
      </c>
      <c r="E158" s="8" t="s">
        <v>26</v>
      </c>
      <c r="F158" s="8" t="s">
        <v>26</v>
      </c>
    </row>
    <row r="159" spans="1:6" ht="14.5" hidden="1" customHeight="1" outlineLevel="2" x14ac:dyDescent="0.2">
      <c r="A159" s="9" t="s">
        <v>0</v>
      </c>
      <c r="B159" s="10" t="s">
        <v>0</v>
      </c>
      <c r="C159" s="10" t="s">
        <v>159</v>
      </c>
      <c r="D159" s="11">
        <v>112100</v>
      </c>
      <c r="E159" s="11">
        <v>0</v>
      </c>
      <c r="F159" s="11">
        <v>0</v>
      </c>
    </row>
    <row r="160" spans="1:6" ht="14.5" hidden="1" customHeight="1" outlineLevel="2" x14ac:dyDescent="0.2">
      <c r="A160" s="9" t="s">
        <v>0</v>
      </c>
      <c r="B160" s="10" t="s">
        <v>0</v>
      </c>
      <c r="C160" s="10" t="s">
        <v>160</v>
      </c>
      <c r="D160" s="11">
        <v>810</v>
      </c>
      <c r="E160" s="11">
        <v>0</v>
      </c>
      <c r="F160" s="11">
        <v>0</v>
      </c>
    </row>
    <row r="161" spans="1:6" ht="18" hidden="1" customHeight="1" outlineLevel="1" collapsed="1" x14ac:dyDescent="0.2">
      <c r="A161" s="12" t="s">
        <v>0</v>
      </c>
      <c r="B161" s="13" t="s">
        <v>0</v>
      </c>
      <c r="C161" s="13" t="s">
        <v>157</v>
      </c>
      <c r="D161" s="14">
        <f>SUM(D159:D160)</f>
        <v>112910</v>
      </c>
      <c r="E161" s="14">
        <f>SUM(E159:E160)</f>
        <v>0</v>
      </c>
      <c r="F161" s="14">
        <f>SUM(F159:F160)</f>
        <v>0</v>
      </c>
    </row>
    <row r="162" spans="1:6" ht="14.5" hidden="1" customHeight="1" outlineLevel="2" x14ac:dyDescent="0.2">
      <c r="A162" s="7" t="s">
        <v>0</v>
      </c>
      <c r="B162" s="1" t="s">
        <v>0</v>
      </c>
      <c r="C162" s="1" t="s">
        <v>161</v>
      </c>
      <c r="D162" s="8" t="s">
        <v>162</v>
      </c>
      <c r="E162" s="8" t="s">
        <v>26</v>
      </c>
      <c r="F162" s="8" t="s">
        <v>26</v>
      </c>
    </row>
    <row r="163" spans="1:6" ht="14.5" hidden="1" customHeight="1" outlineLevel="2" x14ac:dyDescent="0.2">
      <c r="A163" s="9" t="s">
        <v>0</v>
      </c>
      <c r="B163" s="10" t="s">
        <v>0</v>
      </c>
      <c r="C163" s="10" t="s">
        <v>163</v>
      </c>
      <c r="D163" s="11">
        <v>32945</v>
      </c>
      <c r="E163" s="11">
        <v>0</v>
      </c>
      <c r="F163" s="11">
        <v>0</v>
      </c>
    </row>
    <row r="164" spans="1:6" ht="18" hidden="1" customHeight="1" outlineLevel="1" collapsed="1" x14ac:dyDescent="0.2">
      <c r="A164" s="12" t="s">
        <v>0</v>
      </c>
      <c r="B164" s="13" t="s">
        <v>0</v>
      </c>
      <c r="C164" s="13" t="s">
        <v>161</v>
      </c>
      <c r="D164" s="14">
        <f>D163</f>
        <v>32945</v>
      </c>
      <c r="E164" s="14">
        <f>E163</f>
        <v>0</v>
      </c>
      <c r="F164" s="14">
        <f>F163</f>
        <v>0</v>
      </c>
    </row>
    <row r="165" spans="1:6" ht="14.5" hidden="1" customHeight="1" outlineLevel="2" x14ac:dyDescent="0.2">
      <c r="A165" s="7" t="s">
        <v>0</v>
      </c>
      <c r="B165" s="1" t="s">
        <v>0</v>
      </c>
      <c r="C165" s="1" t="s">
        <v>164</v>
      </c>
      <c r="D165" s="8" t="s">
        <v>165</v>
      </c>
      <c r="E165" s="8" t="s">
        <v>26</v>
      </c>
      <c r="F165" s="8" t="s">
        <v>26</v>
      </c>
    </row>
    <row r="166" spans="1:6" ht="14.5" hidden="1" customHeight="1" outlineLevel="2" x14ac:dyDescent="0.2">
      <c r="A166" s="9" t="s">
        <v>0</v>
      </c>
      <c r="B166" s="10" t="s">
        <v>0</v>
      </c>
      <c r="C166" s="10" t="s">
        <v>166</v>
      </c>
      <c r="D166" s="11">
        <v>91.8</v>
      </c>
      <c r="E166" s="11">
        <v>0</v>
      </c>
      <c r="F166" s="11">
        <v>0</v>
      </c>
    </row>
    <row r="167" spans="1:6" ht="18" hidden="1" customHeight="1" outlineLevel="1" collapsed="1" x14ac:dyDescent="0.2">
      <c r="A167" s="12" t="s">
        <v>0</v>
      </c>
      <c r="B167" s="13" t="s">
        <v>0</v>
      </c>
      <c r="C167" s="13" t="s">
        <v>164</v>
      </c>
      <c r="D167" s="14">
        <f>D166</f>
        <v>91.8</v>
      </c>
      <c r="E167" s="14">
        <f>E166</f>
        <v>0</v>
      </c>
      <c r="F167" s="14">
        <f>F166</f>
        <v>0</v>
      </c>
    </row>
    <row r="168" spans="1:6" ht="14.5" hidden="1" customHeight="1" outlineLevel="2" x14ac:dyDescent="0.2">
      <c r="A168" s="7" t="s">
        <v>0</v>
      </c>
      <c r="B168" s="1" t="s">
        <v>0</v>
      </c>
      <c r="C168" s="1" t="s">
        <v>167</v>
      </c>
      <c r="D168" s="8" t="s">
        <v>168</v>
      </c>
      <c r="E168" s="8" t="s">
        <v>26</v>
      </c>
      <c r="F168" s="8" t="s">
        <v>26</v>
      </c>
    </row>
    <row r="169" spans="1:6" ht="14.5" hidden="1" customHeight="1" outlineLevel="2" x14ac:dyDescent="0.2">
      <c r="A169" s="9" t="s">
        <v>0</v>
      </c>
      <c r="B169" s="10" t="s">
        <v>0</v>
      </c>
      <c r="C169" s="10" t="s">
        <v>169</v>
      </c>
      <c r="D169" s="11">
        <v>222847.08</v>
      </c>
      <c r="E169" s="11">
        <v>0</v>
      </c>
      <c r="F169" s="11">
        <v>0</v>
      </c>
    </row>
    <row r="170" spans="1:6" ht="14.5" hidden="1" customHeight="1" outlineLevel="2" x14ac:dyDescent="0.2">
      <c r="A170" s="9" t="s">
        <v>0</v>
      </c>
      <c r="B170" s="10" t="s">
        <v>0</v>
      </c>
      <c r="C170" s="10" t="s">
        <v>170</v>
      </c>
      <c r="D170" s="11">
        <v>236746.96</v>
      </c>
      <c r="E170" s="11">
        <v>0</v>
      </c>
      <c r="F170" s="11">
        <v>0</v>
      </c>
    </row>
    <row r="171" spans="1:6" ht="14.5" hidden="1" customHeight="1" outlineLevel="2" x14ac:dyDescent="0.2">
      <c r="A171" s="9" t="s">
        <v>0</v>
      </c>
      <c r="B171" s="10" t="s">
        <v>0</v>
      </c>
      <c r="C171" s="10" t="s">
        <v>171</v>
      </c>
      <c r="D171" s="11">
        <v>5765.7</v>
      </c>
      <c r="E171" s="11">
        <v>0</v>
      </c>
      <c r="F171" s="11">
        <v>0</v>
      </c>
    </row>
    <row r="172" spans="1:6" ht="18" hidden="1" customHeight="1" outlineLevel="1" collapsed="1" x14ac:dyDescent="0.2">
      <c r="A172" s="12" t="s">
        <v>0</v>
      </c>
      <c r="B172" s="13" t="s">
        <v>0</v>
      </c>
      <c r="C172" s="13" t="s">
        <v>167</v>
      </c>
      <c r="D172" s="14">
        <f>SUM(D169:D171)</f>
        <v>465359.74</v>
      </c>
      <c r="E172" s="14">
        <f>SUM(E169:E171)</f>
        <v>0</v>
      </c>
      <c r="F172" s="14">
        <f>SUM(F169:F171)</f>
        <v>0</v>
      </c>
    </row>
    <row r="173" spans="1:6" ht="14.5" customHeight="1" collapsed="1" x14ac:dyDescent="0.2">
      <c r="A173" s="7" t="s">
        <v>0</v>
      </c>
      <c r="B173" s="29" t="s">
        <v>172</v>
      </c>
      <c r="C173" s="29"/>
      <c r="D173" s="15">
        <f>SUM(D159:D160)+D163+D166+SUM(D169:D171)</f>
        <v>611306.54</v>
      </c>
      <c r="E173" s="15">
        <f>SUM(E159:E160)+E163+E166+SUM(E169:E171)</f>
        <v>0</v>
      </c>
      <c r="F173" s="15">
        <f>SUM(F159:F160)+F163+F166+SUM(F169:F171)</f>
        <v>0</v>
      </c>
    </row>
    <row r="174" spans="1:6" ht="14.5" hidden="1" customHeight="1" outlineLevel="1" x14ac:dyDescent="0.2">
      <c r="A174" s="5" t="s">
        <v>0</v>
      </c>
      <c r="B174" s="29" t="s">
        <v>173</v>
      </c>
      <c r="C174" s="29"/>
      <c r="D174" s="6" t="s">
        <v>174</v>
      </c>
      <c r="E174" s="6" t="s">
        <v>26</v>
      </c>
      <c r="F174" s="6" t="s">
        <v>26</v>
      </c>
    </row>
    <row r="175" spans="1:6" ht="14.5" hidden="1" customHeight="1" outlineLevel="2" x14ac:dyDescent="0.2">
      <c r="A175" s="7" t="s">
        <v>0</v>
      </c>
      <c r="B175" s="1" t="s">
        <v>0</v>
      </c>
      <c r="C175" s="1" t="s">
        <v>175</v>
      </c>
      <c r="D175" s="8" t="s">
        <v>176</v>
      </c>
      <c r="E175" s="8" t="s">
        <v>26</v>
      </c>
      <c r="F175" s="8" t="s">
        <v>26</v>
      </c>
    </row>
    <row r="176" spans="1:6" ht="14.5" hidden="1" customHeight="1" outlineLevel="2" x14ac:dyDescent="0.2">
      <c r="A176" s="9" t="s">
        <v>0</v>
      </c>
      <c r="B176" s="10" t="s">
        <v>0</v>
      </c>
      <c r="C176" s="10" t="s">
        <v>177</v>
      </c>
      <c r="D176" s="11">
        <v>-14964.61</v>
      </c>
      <c r="E176" s="11">
        <v>0</v>
      </c>
      <c r="F176" s="11">
        <v>0</v>
      </c>
    </row>
    <row r="177" spans="1:6" ht="14.5" hidden="1" customHeight="1" outlineLevel="2" x14ac:dyDescent="0.2">
      <c r="A177" s="9" t="s">
        <v>0</v>
      </c>
      <c r="B177" s="10" t="s">
        <v>0</v>
      </c>
      <c r="C177" s="10" t="s">
        <v>178</v>
      </c>
      <c r="D177" s="11">
        <v>-1</v>
      </c>
      <c r="E177" s="11">
        <v>0</v>
      </c>
      <c r="F177" s="11">
        <v>0</v>
      </c>
    </row>
    <row r="178" spans="1:6" ht="14.5" hidden="1" customHeight="1" outlineLevel="2" x14ac:dyDescent="0.2">
      <c r="A178" s="9" t="s">
        <v>0</v>
      </c>
      <c r="B178" s="10" t="s">
        <v>0</v>
      </c>
      <c r="C178" s="10" t="s">
        <v>179</v>
      </c>
      <c r="D178" s="11">
        <v>-14</v>
      </c>
      <c r="E178" s="11">
        <v>0</v>
      </c>
      <c r="F178" s="11">
        <v>0</v>
      </c>
    </row>
    <row r="179" spans="1:6" ht="18" hidden="1" customHeight="1" outlineLevel="1" collapsed="1" x14ac:dyDescent="0.2">
      <c r="A179" s="12" t="s">
        <v>0</v>
      </c>
      <c r="B179" s="13" t="s">
        <v>0</v>
      </c>
      <c r="C179" s="13" t="s">
        <v>175</v>
      </c>
      <c r="D179" s="14">
        <f>SUM(D176:D178)</f>
        <v>-14979.61</v>
      </c>
      <c r="E179" s="14">
        <f>SUM(E176:E178)</f>
        <v>0</v>
      </c>
      <c r="F179" s="14">
        <f>SUM(F176:F178)</f>
        <v>0</v>
      </c>
    </row>
    <row r="180" spans="1:6" ht="14.5" hidden="1" customHeight="1" outlineLevel="2" x14ac:dyDescent="0.2">
      <c r="A180" s="7" t="s">
        <v>0</v>
      </c>
      <c r="B180" s="1" t="s">
        <v>0</v>
      </c>
      <c r="C180" s="1" t="s">
        <v>180</v>
      </c>
      <c r="D180" s="8" t="s">
        <v>181</v>
      </c>
      <c r="E180" s="8" t="s">
        <v>26</v>
      </c>
      <c r="F180" s="8" t="s">
        <v>26</v>
      </c>
    </row>
    <row r="181" spans="1:6" ht="14.5" hidden="1" customHeight="1" outlineLevel="2" x14ac:dyDescent="0.2">
      <c r="A181" s="9" t="s">
        <v>0</v>
      </c>
      <c r="B181" s="10" t="s">
        <v>0</v>
      </c>
      <c r="C181" s="10" t="s">
        <v>182</v>
      </c>
      <c r="D181" s="11">
        <v>157089</v>
      </c>
      <c r="E181" s="11">
        <v>0</v>
      </c>
      <c r="F181" s="11">
        <v>0</v>
      </c>
    </row>
    <row r="182" spans="1:6" ht="14.5" hidden="1" customHeight="1" outlineLevel="2" x14ac:dyDescent="0.2">
      <c r="A182" s="9" t="s">
        <v>0</v>
      </c>
      <c r="B182" s="10" t="s">
        <v>0</v>
      </c>
      <c r="C182" s="10" t="s">
        <v>183</v>
      </c>
      <c r="D182" s="11">
        <v>238120.44</v>
      </c>
      <c r="E182" s="11">
        <v>0</v>
      </c>
      <c r="F182" s="11">
        <v>0</v>
      </c>
    </row>
    <row r="183" spans="1:6" ht="18" hidden="1" customHeight="1" outlineLevel="1" collapsed="1" x14ac:dyDescent="0.2">
      <c r="A183" s="12" t="s">
        <v>0</v>
      </c>
      <c r="B183" s="13" t="s">
        <v>0</v>
      </c>
      <c r="C183" s="13" t="s">
        <v>180</v>
      </c>
      <c r="D183" s="14">
        <f>SUM(D181:D182)</f>
        <v>395209.44</v>
      </c>
      <c r="E183" s="14">
        <f>SUM(E181:E182)</f>
        <v>0</v>
      </c>
      <c r="F183" s="14">
        <f>SUM(F181:F182)</f>
        <v>0</v>
      </c>
    </row>
    <row r="184" spans="1:6" ht="14.5" hidden="1" customHeight="1" outlineLevel="2" x14ac:dyDescent="0.2">
      <c r="A184" s="7" t="s">
        <v>0</v>
      </c>
      <c r="B184" s="1" t="s">
        <v>0</v>
      </c>
      <c r="C184" s="1" t="s">
        <v>184</v>
      </c>
      <c r="D184" s="8" t="s">
        <v>185</v>
      </c>
      <c r="E184" s="8" t="s">
        <v>26</v>
      </c>
      <c r="F184" s="8" t="s">
        <v>26</v>
      </c>
    </row>
    <row r="185" spans="1:6" ht="14.5" hidden="1" customHeight="1" outlineLevel="2" x14ac:dyDescent="0.2">
      <c r="A185" s="9" t="s">
        <v>0</v>
      </c>
      <c r="B185" s="10" t="s">
        <v>0</v>
      </c>
      <c r="C185" s="10" t="s">
        <v>186</v>
      </c>
      <c r="D185" s="11">
        <v>-2486127.83</v>
      </c>
      <c r="E185" s="11">
        <v>0</v>
      </c>
      <c r="F185" s="11">
        <v>0</v>
      </c>
    </row>
    <row r="186" spans="1:6" ht="18" hidden="1" customHeight="1" outlineLevel="1" collapsed="1" x14ac:dyDescent="0.2">
      <c r="A186" s="12" t="s">
        <v>0</v>
      </c>
      <c r="B186" s="13" t="s">
        <v>0</v>
      </c>
      <c r="C186" s="13" t="s">
        <v>184</v>
      </c>
      <c r="D186" s="14">
        <f>D185</f>
        <v>-2486127.83</v>
      </c>
      <c r="E186" s="14">
        <f>E185</f>
        <v>0</v>
      </c>
      <c r="F186" s="14">
        <f>F185</f>
        <v>0</v>
      </c>
    </row>
    <row r="187" spans="1:6" ht="14.5" customHeight="1" collapsed="1" x14ac:dyDescent="0.2">
      <c r="A187" s="7" t="s">
        <v>0</v>
      </c>
      <c r="B187" s="29" t="s">
        <v>187</v>
      </c>
      <c r="C187" s="29"/>
      <c r="D187" s="15">
        <f>SUM(D176:D178)+SUM(D181:D182)+D185</f>
        <v>-2105898</v>
      </c>
      <c r="E187" s="15">
        <f>SUM(E176:E178)+SUM(E181:E182)+E185</f>
        <v>0</v>
      </c>
      <c r="F187" s="15">
        <f>SUM(F176:F178)+SUM(F181:F182)+F185</f>
        <v>0</v>
      </c>
    </row>
    <row r="188" spans="1:6" ht="15" x14ac:dyDescent="0.2">
      <c r="A188" s="1" t="s">
        <v>0</v>
      </c>
    </row>
    <row r="189" spans="1:6" ht="15" x14ac:dyDescent="0.2">
      <c r="A189" s="1" t="s">
        <v>188</v>
      </c>
    </row>
  </sheetData>
  <mergeCells count="24">
    <mergeCell ref="B1:F1"/>
    <mergeCell ref="B2:F2"/>
    <mergeCell ref="B3:F3"/>
    <mergeCell ref="B4:F4"/>
    <mergeCell ref="B5:F5"/>
    <mergeCell ref="B6:F6"/>
    <mergeCell ref="B7:F7"/>
    <mergeCell ref="B9:C9"/>
    <mergeCell ref="B10:C10"/>
    <mergeCell ref="B38:C38"/>
    <mergeCell ref="B39:C39"/>
    <mergeCell ref="B69:C69"/>
    <mergeCell ref="B70:C70"/>
    <mergeCell ref="B88:C88"/>
    <mergeCell ref="B89:C89"/>
    <mergeCell ref="B157:C157"/>
    <mergeCell ref="B173:C173"/>
    <mergeCell ref="B174:C174"/>
    <mergeCell ref="B187:C187"/>
    <mergeCell ref="B131:C131"/>
    <mergeCell ref="B132:C132"/>
    <mergeCell ref="B138:C138"/>
    <mergeCell ref="B139:C139"/>
    <mergeCell ref="B156:C156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02EF1-AC0A-5C4D-957C-1EFEC6D2D656}">
  <sheetPr>
    <pageSetUpPr fitToPage="1"/>
  </sheetPr>
  <dimension ref="A1:F241"/>
  <sheetViews>
    <sheetView zoomScaleNormal="100" workbookViewId="0">
      <selection activeCell="C12" sqref="C12"/>
    </sheetView>
  </sheetViews>
  <sheetFormatPr baseColWidth="10" defaultColWidth="21.5" defaultRowHeight="11.25" customHeight="1" outlineLevelRow="2" x14ac:dyDescent="0.2"/>
  <cols>
    <col min="1" max="1" width="13.6640625" style="16" customWidth="1" collapsed="1"/>
    <col min="2" max="2" width="2" style="16" customWidth="1" collapsed="1"/>
    <col min="3" max="3" width="51" style="16" customWidth="1" collapsed="1"/>
    <col min="4" max="5" width="24" style="16" customWidth="1" collapsed="1"/>
    <col min="6" max="6" width="11.33203125" style="16" customWidth="1" collapsed="1"/>
    <col min="7" max="16384" width="21.5" style="16"/>
  </cols>
  <sheetData>
    <row r="1" spans="1:6" ht="33" customHeight="1" x14ac:dyDescent="0.2">
      <c r="A1" s="17" t="s">
        <v>0</v>
      </c>
      <c r="B1" s="33" t="s">
        <v>0</v>
      </c>
      <c r="C1" s="33"/>
      <c r="D1" s="33"/>
      <c r="E1" s="33"/>
      <c r="F1" s="33"/>
    </row>
    <row r="2" spans="1:6" ht="14.5" customHeight="1" x14ac:dyDescent="0.2">
      <c r="A2" s="28" t="s">
        <v>1</v>
      </c>
      <c r="B2" s="33" t="s">
        <v>2</v>
      </c>
      <c r="C2" s="33"/>
      <c r="D2" s="33"/>
      <c r="E2" s="33"/>
      <c r="F2" s="33"/>
    </row>
    <row r="3" spans="1:6" ht="14.5" customHeight="1" x14ac:dyDescent="0.2">
      <c r="A3" s="28" t="s">
        <v>3</v>
      </c>
      <c r="B3" s="33" t="s">
        <v>4</v>
      </c>
      <c r="C3" s="33"/>
      <c r="D3" s="33"/>
      <c r="E3" s="33"/>
      <c r="F3" s="33"/>
    </row>
    <row r="4" spans="1:6" ht="14.5" customHeight="1" x14ac:dyDescent="0.2">
      <c r="A4" s="28" t="s">
        <v>5</v>
      </c>
      <c r="B4" s="33" t="s">
        <v>344</v>
      </c>
      <c r="C4" s="33"/>
      <c r="D4" s="33"/>
      <c r="E4" s="33"/>
      <c r="F4" s="33"/>
    </row>
    <row r="5" spans="1:6" ht="14.5" customHeight="1" x14ac:dyDescent="0.2">
      <c r="A5" s="28" t="s">
        <v>6</v>
      </c>
      <c r="B5" s="33" t="s">
        <v>7</v>
      </c>
      <c r="C5" s="33"/>
      <c r="D5" s="33"/>
      <c r="E5" s="33"/>
      <c r="F5" s="33"/>
    </row>
    <row r="6" spans="1:6" ht="14.5" customHeight="1" x14ac:dyDescent="0.2">
      <c r="A6" s="28" t="s">
        <v>8</v>
      </c>
      <c r="B6" s="33" t="s">
        <v>9</v>
      </c>
      <c r="C6" s="33"/>
      <c r="D6" s="33"/>
      <c r="E6" s="33"/>
      <c r="F6" s="33"/>
    </row>
    <row r="7" spans="1:6" ht="14.5" customHeight="1" x14ac:dyDescent="0.2">
      <c r="A7" s="28" t="s">
        <v>10</v>
      </c>
      <c r="B7" s="34">
        <v>44601.72042114583</v>
      </c>
      <c r="C7" s="34"/>
      <c r="D7" s="34"/>
      <c r="E7" s="34"/>
      <c r="F7" s="34"/>
    </row>
    <row r="8" spans="1:6" ht="15" x14ac:dyDescent="0.2">
      <c r="A8" s="17" t="s">
        <v>0</v>
      </c>
    </row>
    <row r="9" spans="1:6" ht="18" customHeight="1" x14ac:dyDescent="0.2">
      <c r="A9" s="27" t="s">
        <v>0</v>
      </c>
      <c r="B9" s="35" t="s">
        <v>0</v>
      </c>
      <c r="C9" s="35"/>
      <c r="D9" s="27" t="s">
        <v>344</v>
      </c>
      <c r="E9" s="27" t="s">
        <v>343</v>
      </c>
      <c r="F9" s="27" t="s">
        <v>342</v>
      </c>
    </row>
    <row r="10" spans="1:6" ht="14.5" customHeight="1" outlineLevel="1" x14ac:dyDescent="0.2">
      <c r="A10" s="26" t="s">
        <v>0</v>
      </c>
      <c r="B10" s="36" t="s">
        <v>13</v>
      </c>
      <c r="C10" s="36"/>
      <c r="D10" s="25" t="s">
        <v>0</v>
      </c>
      <c r="E10" s="25" t="s">
        <v>0</v>
      </c>
      <c r="F10" s="25" t="s">
        <v>0</v>
      </c>
    </row>
    <row r="11" spans="1:6" ht="14.5" customHeight="1" outlineLevel="2" x14ac:dyDescent="0.2">
      <c r="A11" s="19" t="s">
        <v>0</v>
      </c>
      <c r="B11" s="17" t="s">
        <v>0</v>
      </c>
      <c r="C11" s="17" t="s">
        <v>14</v>
      </c>
      <c r="D11" s="24" t="s">
        <v>0</v>
      </c>
      <c r="E11" s="24" t="s">
        <v>0</v>
      </c>
      <c r="F11" s="24" t="s">
        <v>0</v>
      </c>
    </row>
    <row r="12" spans="1:6" ht="14.5" customHeight="1" outlineLevel="2" x14ac:dyDescent="0.2">
      <c r="A12" s="23" t="s">
        <v>0</v>
      </c>
      <c r="B12" s="23" t="s">
        <v>0</v>
      </c>
      <c r="C12" s="23" t="s">
        <v>15</v>
      </c>
      <c r="D12" s="22">
        <v>22284705</v>
      </c>
      <c r="E12" s="22">
        <v>22284705</v>
      </c>
      <c r="F12" s="22">
        <v>22284705</v>
      </c>
    </row>
    <row r="13" spans="1:6" ht="14.5" customHeight="1" outlineLevel="2" x14ac:dyDescent="0.2">
      <c r="A13" s="23" t="s">
        <v>0</v>
      </c>
      <c r="B13" s="23" t="s">
        <v>0</v>
      </c>
      <c r="C13" s="23" t="s">
        <v>16</v>
      </c>
      <c r="D13" s="22">
        <v>-2178626.2799999998</v>
      </c>
      <c r="E13" s="22">
        <v>-1955779.23</v>
      </c>
      <c r="F13" s="22">
        <v>-1955779.23</v>
      </c>
    </row>
    <row r="14" spans="1:6" ht="14.5" customHeight="1" outlineLevel="2" x14ac:dyDescent="0.2">
      <c r="A14" s="23" t="s">
        <v>0</v>
      </c>
      <c r="B14" s="23" t="s">
        <v>0</v>
      </c>
      <c r="C14" s="23" t="s">
        <v>17</v>
      </c>
      <c r="D14" s="22">
        <v>8559200</v>
      </c>
      <c r="E14" s="22">
        <v>8559200</v>
      </c>
      <c r="F14" s="22">
        <v>8559200</v>
      </c>
    </row>
    <row r="15" spans="1:6" ht="14.5" customHeight="1" outlineLevel="2" x14ac:dyDescent="0.2">
      <c r="A15" s="23" t="s">
        <v>0</v>
      </c>
      <c r="B15" s="23" t="s">
        <v>0</v>
      </c>
      <c r="C15" s="23" t="s">
        <v>18</v>
      </c>
      <c r="D15" s="22">
        <v>14701800</v>
      </c>
      <c r="E15" s="22">
        <v>14701800</v>
      </c>
      <c r="F15" s="22">
        <v>14701800</v>
      </c>
    </row>
    <row r="16" spans="1:6" ht="14.5" customHeight="1" outlineLevel="2" x14ac:dyDescent="0.2">
      <c r="A16" s="23" t="s">
        <v>0</v>
      </c>
      <c r="B16" s="23" t="s">
        <v>0</v>
      </c>
      <c r="C16" s="23" t="s">
        <v>19</v>
      </c>
      <c r="D16" s="22">
        <v>5695871</v>
      </c>
      <c r="E16" s="22">
        <v>5695871</v>
      </c>
      <c r="F16" s="22">
        <v>5695871</v>
      </c>
    </row>
    <row r="17" spans="1:6" ht="14.5" customHeight="1" outlineLevel="2" x14ac:dyDescent="0.2">
      <c r="A17" s="23" t="s">
        <v>0</v>
      </c>
      <c r="B17" s="23" t="s">
        <v>0</v>
      </c>
      <c r="C17" s="23" t="s">
        <v>20</v>
      </c>
      <c r="D17" s="22">
        <v>-2035347.96</v>
      </c>
      <c r="E17" s="22">
        <v>-1773139.44</v>
      </c>
      <c r="F17" s="22">
        <v>-1773139.44</v>
      </c>
    </row>
    <row r="18" spans="1:6" ht="18" customHeight="1" outlineLevel="1" x14ac:dyDescent="0.2">
      <c r="A18" s="21" t="s">
        <v>0</v>
      </c>
      <c r="B18" s="21" t="s">
        <v>0</v>
      </c>
      <c r="C18" s="21" t="s">
        <v>14</v>
      </c>
      <c r="D18" s="20">
        <f>SUM(D12:D17)</f>
        <v>47027601.759999998</v>
      </c>
      <c r="E18" s="20">
        <f>SUM(E12:E17)</f>
        <v>47512657.329999998</v>
      </c>
      <c r="F18" s="20">
        <f>SUM(F12:F17)</f>
        <v>47512657.329999998</v>
      </c>
    </row>
    <row r="19" spans="1:6" ht="14.5" customHeight="1" outlineLevel="2" x14ac:dyDescent="0.2">
      <c r="A19" s="19" t="s">
        <v>0</v>
      </c>
      <c r="B19" s="17" t="s">
        <v>0</v>
      </c>
      <c r="C19" s="17" t="s">
        <v>21</v>
      </c>
      <c r="D19" s="24" t="s">
        <v>0</v>
      </c>
      <c r="E19" s="24" t="s">
        <v>0</v>
      </c>
      <c r="F19" s="24" t="s">
        <v>0</v>
      </c>
    </row>
    <row r="20" spans="1:6" ht="14.5" customHeight="1" outlineLevel="2" x14ac:dyDescent="0.2">
      <c r="A20" s="23" t="s">
        <v>0</v>
      </c>
      <c r="B20" s="23" t="s">
        <v>0</v>
      </c>
      <c r="C20" s="23" t="s">
        <v>22</v>
      </c>
      <c r="D20" s="22">
        <v>72841</v>
      </c>
      <c r="E20" s="22">
        <v>72841</v>
      </c>
      <c r="F20" s="22">
        <v>72841</v>
      </c>
    </row>
    <row r="21" spans="1:6" ht="14.5" customHeight="1" outlineLevel="2" x14ac:dyDescent="0.2">
      <c r="A21" s="23" t="s">
        <v>0</v>
      </c>
      <c r="B21" s="23" t="s">
        <v>0</v>
      </c>
      <c r="C21" s="23" t="s">
        <v>23</v>
      </c>
      <c r="D21" s="22">
        <v>-31203.42</v>
      </c>
      <c r="E21" s="22">
        <v>-25437.72</v>
      </c>
      <c r="F21" s="22">
        <v>-25437.72</v>
      </c>
    </row>
    <row r="22" spans="1:6" ht="18" customHeight="1" outlineLevel="1" x14ac:dyDescent="0.2">
      <c r="A22" s="21" t="s">
        <v>0</v>
      </c>
      <c r="B22" s="21" t="s">
        <v>0</v>
      </c>
      <c r="C22" s="21" t="s">
        <v>21</v>
      </c>
      <c r="D22" s="20">
        <f>SUM(D20:D21)</f>
        <v>41637.58</v>
      </c>
      <c r="E22" s="20">
        <f>SUM(E20:E21)</f>
        <v>47403.28</v>
      </c>
      <c r="F22" s="20">
        <f>SUM(F20:F21)</f>
        <v>47403.28</v>
      </c>
    </row>
    <row r="23" spans="1:6" ht="14.5" customHeight="1" outlineLevel="2" x14ac:dyDescent="0.2">
      <c r="A23" s="19" t="s">
        <v>0</v>
      </c>
      <c r="B23" s="17" t="s">
        <v>0</v>
      </c>
      <c r="C23" s="17" t="s">
        <v>24</v>
      </c>
      <c r="D23" s="24" t="s">
        <v>0</v>
      </c>
      <c r="E23" s="24" t="s">
        <v>0</v>
      </c>
      <c r="F23" s="24" t="s">
        <v>0</v>
      </c>
    </row>
    <row r="24" spans="1:6" ht="14.5" customHeight="1" outlineLevel="2" x14ac:dyDescent="0.2">
      <c r="A24" s="23" t="s">
        <v>0</v>
      </c>
      <c r="B24" s="23" t="s">
        <v>0</v>
      </c>
      <c r="C24" s="23" t="s">
        <v>336</v>
      </c>
      <c r="D24" s="22">
        <v>60</v>
      </c>
      <c r="E24" s="22">
        <v>0</v>
      </c>
      <c r="F24" s="22">
        <v>0</v>
      </c>
    </row>
    <row r="25" spans="1:6" ht="14.5" customHeight="1" outlineLevel="2" x14ac:dyDescent="0.2">
      <c r="A25" s="23" t="s">
        <v>0</v>
      </c>
      <c r="B25" s="23" t="s">
        <v>0</v>
      </c>
      <c r="C25" s="23" t="s">
        <v>27</v>
      </c>
      <c r="D25" s="22">
        <v>0</v>
      </c>
      <c r="E25" s="22">
        <v>56</v>
      </c>
      <c r="F25" s="22">
        <v>56</v>
      </c>
    </row>
    <row r="26" spans="1:6" ht="18" customHeight="1" outlineLevel="1" x14ac:dyDescent="0.2">
      <c r="A26" s="21" t="s">
        <v>0</v>
      </c>
      <c r="B26" s="21" t="s">
        <v>0</v>
      </c>
      <c r="C26" s="21" t="s">
        <v>24</v>
      </c>
      <c r="D26" s="20">
        <f>SUM(D24:D25)</f>
        <v>60</v>
      </c>
      <c r="E26" s="20">
        <f>SUM(E24:E25)</f>
        <v>56</v>
      </c>
      <c r="F26" s="20">
        <f>SUM(F24:F25)</f>
        <v>56</v>
      </c>
    </row>
    <row r="27" spans="1:6" ht="14.5" customHeight="1" outlineLevel="2" x14ac:dyDescent="0.2">
      <c r="A27" s="19" t="s">
        <v>0</v>
      </c>
      <c r="B27" s="17" t="s">
        <v>0</v>
      </c>
      <c r="C27" s="17" t="s">
        <v>28</v>
      </c>
      <c r="D27" s="24" t="s">
        <v>0</v>
      </c>
      <c r="E27" s="24" t="s">
        <v>0</v>
      </c>
      <c r="F27" s="24" t="s">
        <v>0</v>
      </c>
    </row>
    <row r="28" spans="1:6" ht="14.5" customHeight="1" outlineLevel="2" x14ac:dyDescent="0.2">
      <c r="A28" s="23" t="s">
        <v>0</v>
      </c>
      <c r="B28" s="23" t="s">
        <v>0</v>
      </c>
      <c r="C28" s="23" t="s">
        <v>29</v>
      </c>
      <c r="D28" s="22">
        <v>1018</v>
      </c>
      <c r="E28" s="22">
        <v>1027</v>
      </c>
      <c r="F28" s="22">
        <v>1027</v>
      </c>
    </row>
    <row r="29" spans="1:6" ht="14.5" customHeight="1" outlineLevel="2" x14ac:dyDescent="0.2">
      <c r="A29" s="23" t="s">
        <v>0</v>
      </c>
      <c r="B29" s="23" t="s">
        <v>0</v>
      </c>
      <c r="C29" s="23" t="s">
        <v>30</v>
      </c>
      <c r="D29" s="22">
        <v>351</v>
      </c>
      <c r="E29" s="22">
        <v>1275</v>
      </c>
      <c r="F29" s="22">
        <v>1275</v>
      </c>
    </row>
    <row r="30" spans="1:6" ht="14.5" customHeight="1" outlineLevel="2" x14ac:dyDescent="0.2">
      <c r="A30" s="23" t="s">
        <v>0</v>
      </c>
      <c r="B30" s="23" t="s">
        <v>0</v>
      </c>
      <c r="C30" s="23" t="s">
        <v>31</v>
      </c>
      <c r="D30" s="22">
        <v>0</v>
      </c>
      <c r="E30" s="22">
        <v>297813.71000000002</v>
      </c>
      <c r="F30" s="22">
        <v>297813.71000000002</v>
      </c>
    </row>
    <row r="31" spans="1:6" ht="14.5" customHeight="1" outlineLevel="2" x14ac:dyDescent="0.2">
      <c r="A31" s="23" t="s">
        <v>0</v>
      </c>
      <c r="B31" s="23" t="s">
        <v>0</v>
      </c>
      <c r="C31" s="23" t="s">
        <v>335</v>
      </c>
      <c r="D31" s="22">
        <v>74264</v>
      </c>
      <c r="E31" s="22">
        <v>0</v>
      </c>
      <c r="F31" s="22">
        <v>0</v>
      </c>
    </row>
    <row r="32" spans="1:6" ht="18" customHeight="1" outlineLevel="1" x14ac:dyDescent="0.2">
      <c r="A32" s="21" t="s">
        <v>0</v>
      </c>
      <c r="B32" s="21" t="s">
        <v>0</v>
      </c>
      <c r="C32" s="21" t="s">
        <v>28</v>
      </c>
      <c r="D32" s="20">
        <f>SUM(D28:D31)</f>
        <v>75633</v>
      </c>
      <c r="E32" s="20">
        <f>SUM(E28:E31)</f>
        <v>300115.71000000002</v>
      </c>
      <c r="F32" s="20">
        <f>SUM(F28:F31)</f>
        <v>300115.71000000002</v>
      </c>
    </row>
    <row r="33" spans="1:6" ht="14.5" customHeight="1" outlineLevel="2" x14ac:dyDescent="0.2">
      <c r="A33" s="19" t="s">
        <v>0</v>
      </c>
      <c r="B33" s="17" t="s">
        <v>0</v>
      </c>
      <c r="C33" s="17" t="s">
        <v>333</v>
      </c>
      <c r="D33" s="24" t="s">
        <v>0</v>
      </c>
      <c r="E33" s="24" t="s">
        <v>0</v>
      </c>
      <c r="F33" s="24" t="s">
        <v>0</v>
      </c>
    </row>
    <row r="34" spans="1:6" ht="14.5" customHeight="1" outlineLevel="2" x14ac:dyDescent="0.2">
      <c r="A34" s="23" t="s">
        <v>0</v>
      </c>
      <c r="B34" s="23" t="s">
        <v>0</v>
      </c>
      <c r="C34" s="23" t="s">
        <v>334</v>
      </c>
      <c r="D34" s="22">
        <v>13732.09</v>
      </c>
      <c r="E34" s="22">
        <v>0</v>
      </c>
      <c r="F34" s="22">
        <v>0</v>
      </c>
    </row>
    <row r="35" spans="1:6" ht="18" customHeight="1" outlineLevel="1" x14ac:dyDescent="0.2">
      <c r="A35" s="21" t="s">
        <v>0</v>
      </c>
      <c r="B35" s="21" t="s">
        <v>0</v>
      </c>
      <c r="C35" s="21" t="s">
        <v>333</v>
      </c>
      <c r="D35" s="20">
        <f>D34</f>
        <v>13732.09</v>
      </c>
      <c r="E35" s="20">
        <f>E34</f>
        <v>0</v>
      </c>
      <c r="F35" s="20">
        <f>F34</f>
        <v>0</v>
      </c>
    </row>
    <row r="36" spans="1:6" ht="14.5" customHeight="1" outlineLevel="2" x14ac:dyDescent="0.2">
      <c r="A36" s="19" t="s">
        <v>0</v>
      </c>
      <c r="B36" s="17" t="s">
        <v>0</v>
      </c>
      <c r="C36" s="17" t="s">
        <v>32</v>
      </c>
      <c r="D36" s="24" t="s">
        <v>0</v>
      </c>
      <c r="E36" s="24" t="s">
        <v>0</v>
      </c>
      <c r="F36" s="24" t="s">
        <v>0</v>
      </c>
    </row>
    <row r="37" spans="1:6" ht="14.5" customHeight="1" outlineLevel="2" x14ac:dyDescent="0.2">
      <c r="A37" s="23" t="s">
        <v>0</v>
      </c>
      <c r="B37" s="23" t="s">
        <v>0</v>
      </c>
      <c r="C37" s="23" t="s">
        <v>332</v>
      </c>
      <c r="D37" s="22">
        <v>677053.14</v>
      </c>
      <c r="E37" s="22">
        <v>0</v>
      </c>
      <c r="F37" s="22">
        <v>0</v>
      </c>
    </row>
    <row r="38" spans="1:6" ht="14.5" customHeight="1" outlineLevel="2" x14ac:dyDescent="0.2">
      <c r="A38" s="23" t="s">
        <v>0</v>
      </c>
      <c r="B38" s="23" t="s">
        <v>0</v>
      </c>
      <c r="C38" s="23" t="s">
        <v>34</v>
      </c>
      <c r="D38" s="22">
        <v>954319.77</v>
      </c>
      <c r="E38" s="22">
        <v>506222.59</v>
      </c>
      <c r="F38" s="22">
        <v>506222.59</v>
      </c>
    </row>
    <row r="39" spans="1:6" ht="14.5" customHeight="1" outlineLevel="2" x14ac:dyDescent="0.2">
      <c r="A39" s="23" t="s">
        <v>0</v>
      </c>
      <c r="B39" s="23" t="s">
        <v>0</v>
      </c>
      <c r="C39" s="23" t="s">
        <v>35</v>
      </c>
      <c r="D39" s="22">
        <v>10056</v>
      </c>
      <c r="E39" s="22">
        <v>11455</v>
      </c>
      <c r="F39" s="22">
        <v>11455</v>
      </c>
    </row>
    <row r="40" spans="1:6" ht="14.5" customHeight="1" outlineLevel="2" x14ac:dyDescent="0.2">
      <c r="A40" s="23" t="s">
        <v>0</v>
      </c>
      <c r="B40" s="23" t="s">
        <v>0</v>
      </c>
      <c r="C40" s="23" t="s">
        <v>36</v>
      </c>
      <c r="D40" s="22">
        <v>10659.37</v>
      </c>
      <c r="E40" s="22">
        <v>217905.88</v>
      </c>
      <c r="F40" s="22">
        <v>217905.88</v>
      </c>
    </row>
    <row r="41" spans="1:6" ht="14.5" customHeight="1" outlineLevel="2" x14ac:dyDescent="0.2">
      <c r="A41" s="23" t="s">
        <v>0</v>
      </c>
      <c r="B41" s="23" t="s">
        <v>0</v>
      </c>
      <c r="C41" s="23" t="s">
        <v>37</v>
      </c>
      <c r="D41" s="22">
        <v>8514.34</v>
      </c>
      <c r="E41" s="22">
        <v>10486.3</v>
      </c>
      <c r="F41" s="22">
        <v>10486.3</v>
      </c>
    </row>
    <row r="42" spans="1:6" ht="14.5" customHeight="1" outlineLevel="2" x14ac:dyDescent="0.2">
      <c r="A42" s="23" t="s">
        <v>0</v>
      </c>
      <c r="B42" s="23" t="s">
        <v>0</v>
      </c>
      <c r="C42" s="23" t="s">
        <v>38</v>
      </c>
      <c r="D42" s="22">
        <v>200186.95</v>
      </c>
      <c r="E42" s="22">
        <v>1346.13</v>
      </c>
      <c r="F42" s="22">
        <v>1346.13</v>
      </c>
    </row>
    <row r="43" spans="1:6" ht="18" customHeight="1" outlineLevel="1" x14ac:dyDescent="0.2">
      <c r="A43" s="21" t="s">
        <v>0</v>
      </c>
      <c r="B43" s="21" t="s">
        <v>0</v>
      </c>
      <c r="C43" s="21" t="s">
        <v>32</v>
      </c>
      <c r="D43" s="20">
        <f>SUM(D37:D42)</f>
        <v>1860789.5700000003</v>
      </c>
      <c r="E43" s="20">
        <f>SUM(E37:E42)</f>
        <v>747415.9</v>
      </c>
      <c r="F43" s="20">
        <f>SUM(F37:F42)</f>
        <v>747415.9</v>
      </c>
    </row>
    <row r="44" spans="1:6" ht="14.5" customHeight="1" x14ac:dyDescent="0.2">
      <c r="A44" s="19" t="s">
        <v>0</v>
      </c>
      <c r="B44" s="36" t="s">
        <v>39</v>
      </c>
      <c r="C44" s="36"/>
      <c r="D44" s="18">
        <f>SUM(D12:D17)+SUM(D20:D21)+SUM(D24:D25)+SUM(D28:D31)+D34+SUM(D37:D42)</f>
        <v>49019454</v>
      </c>
      <c r="E44" s="18">
        <f>SUM(E12:E17)+SUM(E20:E21)+SUM(E24:E25)+SUM(E28:E31)+E34+SUM(E37:E42)</f>
        <v>48607648.219999999</v>
      </c>
      <c r="F44" s="18">
        <f>SUM(F12:F17)+SUM(F20:F21)+SUM(F24:F25)+SUM(F28:F31)+F34+SUM(F37:F42)</f>
        <v>48607648.219999999</v>
      </c>
    </row>
    <row r="45" spans="1:6" ht="14.5" customHeight="1" outlineLevel="1" x14ac:dyDescent="0.2">
      <c r="A45" s="26" t="s">
        <v>0</v>
      </c>
      <c r="B45" s="36" t="s">
        <v>40</v>
      </c>
      <c r="C45" s="36"/>
      <c r="D45" s="25" t="s">
        <v>0</v>
      </c>
      <c r="E45" s="25" t="s">
        <v>0</v>
      </c>
      <c r="F45" s="25" t="s">
        <v>0</v>
      </c>
    </row>
    <row r="46" spans="1:6" ht="14.5" customHeight="1" outlineLevel="2" x14ac:dyDescent="0.2">
      <c r="A46" s="19" t="s">
        <v>0</v>
      </c>
      <c r="B46" s="17" t="s">
        <v>0</v>
      </c>
      <c r="C46" s="17" t="s">
        <v>41</v>
      </c>
      <c r="D46" s="24" t="s">
        <v>0</v>
      </c>
      <c r="E46" s="24" t="s">
        <v>0</v>
      </c>
      <c r="F46" s="24" t="s">
        <v>0</v>
      </c>
    </row>
    <row r="47" spans="1:6" ht="14.5" customHeight="1" outlineLevel="2" x14ac:dyDescent="0.2">
      <c r="A47" s="23" t="s">
        <v>0</v>
      </c>
      <c r="B47" s="23" t="s">
        <v>0</v>
      </c>
      <c r="C47" s="23" t="s">
        <v>42</v>
      </c>
      <c r="D47" s="22">
        <v>-1625691</v>
      </c>
      <c r="E47" s="22">
        <v>-1625691</v>
      </c>
      <c r="F47" s="22">
        <v>-1625691</v>
      </c>
    </row>
    <row r="48" spans="1:6" ht="14.5" customHeight="1" outlineLevel="2" x14ac:dyDescent="0.2">
      <c r="A48" s="23" t="s">
        <v>0</v>
      </c>
      <c r="B48" s="23" t="s">
        <v>0</v>
      </c>
      <c r="C48" s="23" t="s">
        <v>330</v>
      </c>
      <c r="D48" s="22">
        <v>-580000</v>
      </c>
      <c r="E48" s="22">
        <v>0</v>
      </c>
      <c r="F48" s="22">
        <v>0</v>
      </c>
    </row>
    <row r="49" spans="1:6" ht="14.5" customHeight="1" outlineLevel="2" x14ac:dyDescent="0.2">
      <c r="A49" s="23" t="s">
        <v>0</v>
      </c>
      <c r="B49" s="23" t="s">
        <v>0</v>
      </c>
      <c r="C49" s="23" t="s">
        <v>329</v>
      </c>
      <c r="D49" s="22">
        <v>1045691</v>
      </c>
      <c r="E49" s="22">
        <v>0</v>
      </c>
      <c r="F49" s="22">
        <v>0</v>
      </c>
    </row>
    <row r="50" spans="1:6" ht="14.5" customHeight="1" outlineLevel="2" x14ac:dyDescent="0.2">
      <c r="A50" s="23" t="s">
        <v>0</v>
      </c>
      <c r="B50" s="23" t="s">
        <v>0</v>
      </c>
      <c r="C50" s="23" t="s">
        <v>43</v>
      </c>
      <c r="D50" s="22">
        <v>-19020451</v>
      </c>
      <c r="E50" s="22">
        <v>-19020451</v>
      </c>
      <c r="F50" s="22">
        <v>-19020451</v>
      </c>
    </row>
    <row r="51" spans="1:6" ht="14.5" customHeight="1" outlineLevel="2" x14ac:dyDescent="0.2">
      <c r="A51" s="23" t="s">
        <v>0</v>
      </c>
      <c r="B51" s="23" t="s">
        <v>0</v>
      </c>
      <c r="C51" s="23" t="s">
        <v>44</v>
      </c>
      <c r="D51" s="22">
        <v>-14701800</v>
      </c>
      <c r="E51" s="22">
        <v>-14701800</v>
      </c>
      <c r="F51" s="22">
        <v>-14701800</v>
      </c>
    </row>
    <row r="52" spans="1:6" ht="14.5" customHeight="1" outlineLevel="2" x14ac:dyDescent="0.2">
      <c r="A52" s="23" t="s">
        <v>0</v>
      </c>
      <c r="B52" s="23" t="s">
        <v>0</v>
      </c>
      <c r="C52" s="23" t="s">
        <v>45</v>
      </c>
      <c r="D52" s="22">
        <v>-936064</v>
      </c>
      <c r="E52" s="22">
        <v>-4028520</v>
      </c>
      <c r="F52" s="22">
        <v>-4028520</v>
      </c>
    </row>
    <row r="53" spans="1:6" ht="14.5" customHeight="1" outlineLevel="2" x14ac:dyDescent="0.2">
      <c r="A53" s="23" t="s">
        <v>0</v>
      </c>
      <c r="B53" s="23" t="s">
        <v>0</v>
      </c>
      <c r="C53" s="23" t="s">
        <v>46</v>
      </c>
      <c r="D53" s="22">
        <v>580000.39</v>
      </c>
      <c r="E53" s="22">
        <v>1652019.56</v>
      </c>
      <c r="F53" s="22">
        <v>1652019.56</v>
      </c>
    </row>
    <row r="54" spans="1:6" ht="14.5" customHeight="1" outlineLevel="2" x14ac:dyDescent="0.2">
      <c r="A54" s="23" t="s">
        <v>0</v>
      </c>
      <c r="B54" s="23" t="s">
        <v>0</v>
      </c>
      <c r="C54" s="23" t="s">
        <v>47</v>
      </c>
      <c r="D54" s="22">
        <v>-296923.94</v>
      </c>
      <c r="E54" s="22">
        <v>2486127.83</v>
      </c>
      <c r="F54" s="22">
        <v>2486127.83</v>
      </c>
    </row>
    <row r="55" spans="1:6" ht="18" customHeight="1" outlineLevel="1" x14ac:dyDescent="0.2">
      <c r="A55" s="21" t="s">
        <v>0</v>
      </c>
      <c r="B55" s="21" t="s">
        <v>0</v>
      </c>
      <c r="C55" s="21" t="s">
        <v>41</v>
      </c>
      <c r="D55" s="20">
        <f>SUM(D47:D54)</f>
        <v>-35535238.549999997</v>
      </c>
      <c r="E55" s="20">
        <f>SUM(E47:E54)</f>
        <v>-35238314.609999999</v>
      </c>
      <c r="F55" s="20">
        <f>SUM(F47:F54)</f>
        <v>-35238314.609999999</v>
      </c>
    </row>
    <row r="56" spans="1:6" ht="14.5" customHeight="1" outlineLevel="2" x14ac:dyDescent="0.2">
      <c r="A56" s="19" t="s">
        <v>0</v>
      </c>
      <c r="B56" s="17" t="s">
        <v>0</v>
      </c>
      <c r="C56" s="17" t="s">
        <v>48</v>
      </c>
      <c r="D56" s="24" t="s">
        <v>0</v>
      </c>
      <c r="E56" s="24" t="s">
        <v>0</v>
      </c>
      <c r="F56" s="24" t="s">
        <v>0</v>
      </c>
    </row>
    <row r="57" spans="1:6" ht="14.5" customHeight="1" outlineLevel="2" x14ac:dyDescent="0.2">
      <c r="A57" s="23" t="s">
        <v>0</v>
      </c>
      <c r="B57" s="23" t="s">
        <v>0</v>
      </c>
      <c r="C57" s="23" t="s">
        <v>49</v>
      </c>
      <c r="D57" s="22">
        <v>-13000000</v>
      </c>
      <c r="E57" s="22">
        <v>-7500000</v>
      </c>
      <c r="F57" s="22">
        <v>-7500000</v>
      </c>
    </row>
    <row r="58" spans="1:6" ht="18" customHeight="1" outlineLevel="1" x14ac:dyDescent="0.2">
      <c r="A58" s="21" t="s">
        <v>0</v>
      </c>
      <c r="B58" s="21" t="s">
        <v>0</v>
      </c>
      <c r="C58" s="21" t="s">
        <v>48</v>
      </c>
      <c r="D58" s="20">
        <f>D57</f>
        <v>-13000000</v>
      </c>
      <c r="E58" s="20">
        <f>E57</f>
        <v>-7500000</v>
      </c>
      <c r="F58" s="20">
        <f>F57</f>
        <v>-7500000</v>
      </c>
    </row>
    <row r="59" spans="1:6" ht="14.5" customHeight="1" outlineLevel="2" x14ac:dyDescent="0.2">
      <c r="A59" s="19" t="s">
        <v>0</v>
      </c>
      <c r="B59" s="17" t="s">
        <v>0</v>
      </c>
      <c r="C59" s="17" t="s">
        <v>50</v>
      </c>
      <c r="D59" s="24" t="s">
        <v>0</v>
      </c>
      <c r="E59" s="24" t="s">
        <v>0</v>
      </c>
      <c r="F59" s="24" t="s">
        <v>0</v>
      </c>
    </row>
    <row r="60" spans="1:6" ht="14.5" customHeight="1" outlineLevel="2" x14ac:dyDescent="0.2">
      <c r="A60" s="23" t="s">
        <v>0</v>
      </c>
      <c r="B60" s="23" t="s">
        <v>0</v>
      </c>
      <c r="C60" s="23" t="s">
        <v>51</v>
      </c>
      <c r="D60" s="22">
        <v>0</v>
      </c>
      <c r="E60" s="22">
        <v>-5500000</v>
      </c>
      <c r="F60" s="22">
        <v>-5500000</v>
      </c>
    </row>
    <row r="61" spans="1:6" ht="14.5" customHeight="1" outlineLevel="2" x14ac:dyDescent="0.2">
      <c r="A61" s="23" t="s">
        <v>0</v>
      </c>
      <c r="B61" s="23" t="s">
        <v>0</v>
      </c>
      <c r="C61" s="23" t="s">
        <v>328</v>
      </c>
      <c r="D61" s="22">
        <v>-84427.4</v>
      </c>
      <c r="E61" s="22">
        <v>0</v>
      </c>
      <c r="F61" s="22">
        <v>0</v>
      </c>
    </row>
    <row r="62" spans="1:6" ht="14.5" customHeight="1" outlineLevel="2" x14ac:dyDescent="0.2">
      <c r="A62" s="23" t="s">
        <v>0</v>
      </c>
      <c r="B62" s="23" t="s">
        <v>0</v>
      </c>
      <c r="C62" s="23" t="s">
        <v>52</v>
      </c>
      <c r="D62" s="22">
        <v>-26007</v>
      </c>
      <c r="E62" s="22">
        <v>-161711</v>
      </c>
      <c r="F62" s="22">
        <v>-161711</v>
      </c>
    </row>
    <row r="63" spans="1:6" ht="18" customHeight="1" outlineLevel="1" x14ac:dyDescent="0.2">
      <c r="A63" s="21" t="s">
        <v>0</v>
      </c>
      <c r="B63" s="21" t="s">
        <v>0</v>
      </c>
      <c r="C63" s="21" t="s">
        <v>50</v>
      </c>
      <c r="D63" s="20">
        <f>SUM(D60:D62)</f>
        <v>-110434.4</v>
      </c>
      <c r="E63" s="20">
        <f>SUM(E60:E62)</f>
        <v>-5661711</v>
      </c>
      <c r="F63" s="20">
        <f>SUM(F60:F62)</f>
        <v>-5661711</v>
      </c>
    </row>
    <row r="64" spans="1:6" ht="14.5" customHeight="1" outlineLevel="2" x14ac:dyDescent="0.2">
      <c r="A64" s="19" t="s">
        <v>0</v>
      </c>
      <c r="B64" s="17" t="s">
        <v>0</v>
      </c>
      <c r="C64" s="17" t="s">
        <v>53</v>
      </c>
      <c r="D64" s="24" t="s">
        <v>0</v>
      </c>
      <c r="E64" s="24" t="s">
        <v>0</v>
      </c>
      <c r="F64" s="24" t="s">
        <v>0</v>
      </c>
    </row>
    <row r="65" spans="1:6" ht="14.5" customHeight="1" outlineLevel="2" x14ac:dyDescent="0.2">
      <c r="A65" s="23" t="s">
        <v>0</v>
      </c>
      <c r="B65" s="23" t="s">
        <v>0</v>
      </c>
      <c r="C65" s="23" t="s">
        <v>322</v>
      </c>
      <c r="D65" s="22">
        <v>1740</v>
      </c>
      <c r="E65" s="22">
        <v>0</v>
      </c>
      <c r="F65" s="22">
        <v>0</v>
      </c>
    </row>
    <row r="66" spans="1:6" ht="14.5" customHeight="1" outlineLevel="2" x14ac:dyDescent="0.2">
      <c r="A66" s="23" t="s">
        <v>0</v>
      </c>
      <c r="B66" s="23" t="s">
        <v>0</v>
      </c>
      <c r="C66" s="23" t="s">
        <v>54</v>
      </c>
      <c r="D66" s="22">
        <v>-20985.1</v>
      </c>
      <c r="E66" s="22">
        <v>-16765</v>
      </c>
      <c r="F66" s="22">
        <v>-16765</v>
      </c>
    </row>
    <row r="67" spans="1:6" ht="18" customHeight="1" outlineLevel="1" x14ac:dyDescent="0.2">
      <c r="A67" s="21" t="s">
        <v>0</v>
      </c>
      <c r="B67" s="21" t="s">
        <v>0</v>
      </c>
      <c r="C67" s="21" t="s">
        <v>53</v>
      </c>
      <c r="D67" s="20">
        <f>SUM(D65:D66)</f>
        <v>-19245.099999999999</v>
      </c>
      <c r="E67" s="20">
        <f>SUM(E65:E66)</f>
        <v>-16765</v>
      </c>
      <c r="F67" s="20">
        <f>SUM(F65:F66)</f>
        <v>-16765</v>
      </c>
    </row>
    <row r="68" spans="1:6" ht="14.5" customHeight="1" outlineLevel="2" x14ac:dyDescent="0.2">
      <c r="A68" s="19" t="s">
        <v>0</v>
      </c>
      <c r="B68" s="17" t="s">
        <v>0</v>
      </c>
      <c r="C68" s="17" t="s">
        <v>55</v>
      </c>
      <c r="D68" s="24" t="s">
        <v>0</v>
      </c>
      <c r="E68" s="24" t="s">
        <v>0</v>
      </c>
      <c r="F68" s="24" t="s">
        <v>0</v>
      </c>
    </row>
    <row r="69" spans="1:6" ht="14.5" customHeight="1" outlineLevel="2" x14ac:dyDescent="0.2">
      <c r="A69" s="23" t="s">
        <v>0</v>
      </c>
      <c r="B69" s="23" t="s">
        <v>0</v>
      </c>
      <c r="C69" s="23" t="s">
        <v>56</v>
      </c>
      <c r="D69" s="22">
        <v>0</v>
      </c>
      <c r="E69" s="22">
        <v>-2850</v>
      </c>
      <c r="F69" s="22">
        <v>-2850</v>
      </c>
    </row>
    <row r="70" spans="1:6" ht="14.5" customHeight="1" outlineLevel="2" x14ac:dyDescent="0.2">
      <c r="A70" s="23" t="s">
        <v>0</v>
      </c>
      <c r="B70" s="23" t="s">
        <v>0</v>
      </c>
      <c r="C70" s="23" t="s">
        <v>57</v>
      </c>
      <c r="D70" s="22">
        <v>0</v>
      </c>
      <c r="E70" s="22">
        <v>-2194</v>
      </c>
      <c r="F70" s="22">
        <v>-2194</v>
      </c>
    </row>
    <row r="71" spans="1:6" ht="18" customHeight="1" outlineLevel="1" x14ac:dyDescent="0.2">
      <c r="A71" s="21" t="s">
        <v>0</v>
      </c>
      <c r="B71" s="21" t="s">
        <v>0</v>
      </c>
      <c r="C71" s="21" t="s">
        <v>55</v>
      </c>
      <c r="D71" s="20">
        <f>SUM(D69:D70)</f>
        <v>0</v>
      </c>
      <c r="E71" s="20">
        <f>SUM(E69:E70)</f>
        <v>-5044</v>
      </c>
      <c r="F71" s="20">
        <f>SUM(F69:F70)</f>
        <v>-5044</v>
      </c>
    </row>
    <row r="72" spans="1:6" ht="14.5" customHeight="1" outlineLevel="2" x14ac:dyDescent="0.2">
      <c r="A72" s="19" t="s">
        <v>0</v>
      </c>
      <c r="B72" s="17" t="s">
        <v>0</v>
      </c>
      <c r="C72" s="17" t="s">
        <v>315</v>
      </c>
      <c r="D72" s="24" t="s">
        <v>0</v>
      </c>
      <c r="E72" s="24" t="s">
        <v>0</v>
      </c>
      <c r="F72" s="24" t="s">
        <v>0</v>
      </c>
    </row>
    <row r="73" spans="1:6" ht="14.5" customHeight="1" outlineLevel="2" x14ac:dyDescent="0.2">
      <c r="A73" s="23" t="s">
        <v>0</v>
      </c>
      <c r="B73" s="23" t="s">
        <v>0</v>
      </c>
      <c r="C73" s="23" t="s">
        <v>319</v>
      </c>
      <c r="D73" s="22">
        <v>-660</v>
      </c>
      <c r="E73" s="22">
        <v>0</v>
      </c>
      <c r="F73" s="22">
        <v>0</v>
      </c>
    </row>
    <row r="74" spans="1:6" ht="18" customHeight="1" outlineLevel="1" x14ac:dyDescent="0.2">
      <c r="A74" s="21" t="s">
        <v>0</v>
      </c>
      <c r="B74" s="21" t="s">
        <v>0</v>
      </c>
      <c r="C74" s="21" t="s">
        <v>315</v>
      </c>
      <c r="D74" s="20">
        <f>D73</f>
        <v>-660</v>
      </c>
      <c r="E74" s="20">
        <f>E73</f>
        <v>0</v>
      </c>
      <c r="F74" s="20">
        <f>F73</f>
        <v>0</v>
      </c>
    </row>
    <row r="75" spans="1:6" ht="14.5" hidden="1" customHeight="1" outlineLevel="2" x14ac:dyDescent="0.2">
      <c r="A75" s="19" t="s">
        <v>0</v>
      </c>
      <c r="B75" s="17" t="s">
        <v>0</v>
      </c>
      <c r="C75" s="17" t="s">
        <v>58</v>
      </c>
      <c r="D75" s="24" t="s">
        <v>341</v>
      </c>
      <c r="E75" s="24" t="s">
        <v>340</v>
      </c>
      <c r="F75" s="24" t="s">
        <v>340</v>
      </c>
    </row>
    <row r="76" spans="1:6" ht="14.5" hidden="1" customHeight="1" outlineLevel="2" x14ac:dyDescent="0.2">
      <c r="A76" s="23" t="s">
        <v>0</v>
      </c>
      <c r="B76" s="23" t="s">
        <v>0</v>
      </c>
      <c r="C76" s="23" t="s">
        <v>59</v>
      </c>
      <c r="D76" s="22">
        <v>-28887.95</v>
      </c>
      <c r="E76" s="22">
        <v>-28152</v>
      </c>
      <c r="F76" s="22">
        <v>-28152</v>
      </c>
    </row>
    <row r="77" spans="1:6" ht="14.5" hidden="1" customHeight="1" outlineLevel="2" x14ac:dyDescent="0.2">
      <c r="A77" s="23" t="s">
        <v>0</v>
      </c>
      <c r="B77" s="23" t="s">
        <v>0</v>
      </c>
      <c r="C77" s="23" t="s">
        <v>60</v>
      </c>
      <c r="D77" s="22">
        <v>-884</v>
      </c>
      <c r="E77" s="22">
        <v>-813</v>
      </c>
      <c r="F77" s="22">
        <v>-813</v>
      </c>
    </row>
    <row r="78" spans="1:6" ht="14.5" hidden="1" customHeight="1" outlineLevel="2" x14ac:dyDescent="0.2">
      <c r="A78" s="23" t="s">
        <v>0</v>
      </c>
      <c r="B78" s="23" t="s">
        <v>0</v>
      </c>
      <c r="C78" s="23" t="s">
        <v>314</v>
      </c>
      <c r="D78" s="22">
        <v>-105301</v>
      </c>
      <c r="E78" s="22">
        <v>0</v>
      </c>
      <c r="F78" s="22">
        <v>0</v>
      </c>
    </row>
    <row r="79" spans="1:6" ht="14.5" hidden="1" customHeight="1" outlineLevel="2" x14ac:dyDescent="0.2">
      <c r="A79" s="23" t="s">
        <v>0</v>
      </c>
      <c r="B79" s="23" t="s">
        <v>0</v>
      </c>
      <c r="C79" s="23" t="s">
        <v>61</v>
      </c>
      <c r="D79" s="22">
        <v>0</v>
      </c>
      <c r="E79" s="22">
        <v>-7248.61</v>
      </c>
      <c r="F79" s="22">
        <v>-7248.61</v>
      </c>
    </row>
    <row r="80" spans="1:6" ht="14.5" hidden="1" customHeight="1" outlineLevel="2" x14ac:dyDescent="0.2">
      <c r="A80" s="23" t="s">
        <v>0</v>
      </c>
      <c r="B80" s="23" t="s">
        <v>0</v>
      </c>
      <c r="C80" s="23" t="s">
        <v>313</v>
      </c>
      <c r="D80" s="22">
        <v>-105183</v>
      </c>
      <c r="E80" s="22">
        <v>0</v>
      </c>
      <c r="F80" s="22">
        <v>0</v>
      </c>
    </row>
    <row r="81" spans="1:6" ht="14.5" hidden="1" customHeight="1" outlineLevel="2" x14ac:dyDescent="0.2">
      <c r="A81" s="23" t="s">
        <v>0</v>
      </c>
      <c r="B81" s="23" t="s">
        <v>0</v>
      </c>
      <c r="C81" s="23" t="s">
        <v>62</v>
      </c>
      <c r="D81" s="22">
        <v>-112192</v>
      </c>
      <c r="E81" s="22">
        <v>-89600</v>
      </c>
      <c r="F81" s="22">
        <v>-89600</v>
      </c>
    </row>
    <row r="82" spans="1:6" ht="14.5" hidden="1" customHeight="1" outlineLevel="2" x14ac:dyDescent="0.2">
      <c r="A82" s="23" t="s">
        <v>0</v>
      </c>
      <c r="B82" s="23" t="s">
        <v>0</v>
      </c>
      <c r="C82" s="23" t="s">
        <v>63</v>
      </c>
      <c r="D82" s="22">
        <v>-1428</v>
      </c>
      <c r="E82" s="22">
        <v>-60000</v>
      </c>
      <c r="F82" s="22">
        <v>-60000</v>
      </c>
    </row>
    <row r="83" spans="1:6" ht="18" customHeight="1" outlineLevel="1" collapsed="1" x14ac:dyDescent="0.2">
      <c r="A83" s="21" t="s">
        <v>0</v>
      </c>
      <c r="B83" s="21" t="s">
        <v>0</v>
      </c>
      <c r="C83" s="21" t="s">
        <v>58</v>
      </c>
      <c r="D83" s="20">
        <f>SUM(D76:D82)</f>
        <v>-353875.95</v>
      </c>
      <c r="E83" s="20">
        <f>SUM(E76:E82)</f>
        <v>-185813.61</v>
      </c>
      <c r="F83" s="20">
        <f>SUM(F76:F82)</f>
        <v>-185813.61</v>
      </c>
    </row>
    <row r="84" spans="1:6" ht="14.5" customHeight="1" x14ac:dyDescent="0.2">
      <c r="A84" s="19" t="s">
        <v>0</v>
      </c>
      <c r="B84" s="36" t="s">
        <v>64</v>
      </c>
      <c r="C84" s="36"/>
      <c r="D84" s="18">
        <f>SUM(D47:D54)+D57+SUM(D60:D62)+SUM(D65:D66)+SUM(D69:D70)+D73+SUM(D76:D82)</f>
        <v>-49019454</v>
      </c>
      <c r="E84" s="18">
        <f>SUM(E47:E54)+E57+SUM(E60:E62)+SUM(E65:E66)+SUM(E69:E70)+E73+SUM(E76:E82)</f>
        <v>-48607648.219999999</v>
      </c>
      <c r="F84" s="18">
        <f>SUM(F47:F54)+F57+SUM(F60:F62)+SUM(F65:F66)+SUM(F69:F70)+F73+SUM(F76:F82)</f>
        <v>-48607648.219999999</v>
      </c>
    </row>
    <row r="85" spans="1:6" ht="14.5" hidden="1" customHeight="1" outlineLevel="1" x14ac:dyDescent="0.2">
      <c r="A85" s="26" t="s">
        <v>0</v>
      </c>
      <c r="B85" s="36" t="s">
        <v>65</v>
      </c>
      <c r="C85" s="36"/>
      <c r="D85" s="25" t="s">
        <v>309</v>
      </c>
      <c r="E85" s="25" t="s">
        <v>66</v>
      </c>
      <c r="F85" s="25" t="s">
        <v>66</v>
      </c>
    </row>
    <row r="86" spans="1:6" ht="14.5" hidden="1" customHeight="1" outlineLevel="2" x14ac:dyDescent="0.2">
      <c r="A86" s="19" t="s">
        <v>0</v>
      </c>
      <c r="B86" s="17" t="s">
        <v>0</v>
      </c>
      <c r="C86" s="17" t="s">
        <v>67</v>
      </c>
      <c r="D86" s="24" t="s">
        <v>306</v>
      </c>
      <c r="E86" s="24" t="s">
        <v>68</v>
      </c>
      <c r="F86" s="24" t="s">
        <v>68</v>
      </c>
    </row>
    <row r="87" spans="1:6" ht="14.5" hidden="1" customHeight="1" outlineLevel="2" x14ac:dyDescent="0.2">
      <c r="A87" s="23" t="s">
        <v>0</v>
      </c>
      <c r="B87" s="23" t="s">
        <v>0</v>
      </c>
      <c r="C87" s="23" t="s">
        <v>69</v>
      </c>
      <c r="D87" s="22">
        <v>-347472</v>
      </c>
      <c r="E87" s="22">
        <v>-347477.03</v>
      </c>
      <c r="F87" s="22">
        <v>-347477.03</v>
      </c>
    </row>
    <row r="88" spans="1:6" ht="14.5" hidden="1" customHeight="1" outlineLevel="2" x14ac:dyDescent="0.2">
      <c r="A88" s="23" t="s">
        <v>0</v>
      </c>
      <c r="B88" s="23" t="s">
        <v>0</v>
      </c>
      <c r="C88" s="23" t="s">
        <v>70</v>
      </c>
      <c r="D88" s="22">
        <v>0</v>
      </c>
      <c r="E88" s="22">
        <v>-6000</v>
      </c>
      <c r="F88" s="22">
        <v>-6000</v>
      </c>
    </row>
    <row r="89" spans="1:6" ht="14.5" hidden="1" customHeight="1" outlineLevel="2" x14ac:dyDescent="0.2">
      <c r="A89" s="23" t="s">
        <v>0</v>
      </c>
      <c r="B89" s="23" t="s">
        <v>0</v>
      </c>
      <c r="C89" s="23" t="s">
        <v>71</v>
      </c>
      <c r="D89" s="22">
        <v>-102225</v>
      </c>
      <c r="E89" s="22">
        <v>-83962.67</v>
      </c>
      <c r="F89" s="22">
        <v>-83962.67</v>
      </c>
    </row>
    <row r="90" spans="1:6" ht="14.5" hidden="1" customHeight="1" outlineLevel="2" x14ac:dyDescent="0.2">
      <c r="A90" s="23" t="s">
        <v>0</v>
      </c>
      <c r="B90" s="23" t="s">
        <v>0</v>
      </c>
      <c r="C90" s="23" t="s">
        <v>72</v>
      </c>
      <c r="D90" s="22">
        <v>-75100</v>
      </c>
      <c r="E90" s="22">
        <v>-67140</v>
      </c>
      <c r="F90" s="22">
        <v>-67140</v>
      </c>
    </row>
    <row r="91" spans="1:6" ht="14.5" hidden="1" customHeight="1" outlineLevel="2" x14ac:dyDescent="0.2">
      <c r="A91" s="23" t="s">
        <v>0</v>
      </c>
      <c r="B91" s="23" t="s">
        <v>0</v>
      </c>
      <c r="C91" s="23" t="s">
        <v>73</v>
      </c>
      <c r="D91" s="22">
        <v>-2115216</v>
      </c>
      <c r="E91" s="22">
        <v>-2083796.76</v>
      </c>
      <c r="F91" s="22">
        <v>-2083796.76</v>
      </c>
    </row>
    <row r="92" spans="1:6" ht="14.5" hidden="1" customHeight="1" outlineLevel="2" x14ac:dyDescent="0.2">
      <c r="A92" s="23" t="s">
        <v>0</v>
      </c>
      <c r="B92" s="23" t="s">
        <v>0</v>
      </c>
      <c r="C92" s="23" t="s">
        <v>303</v>
      </c>
      <c r="D92" s="22">
        <v>3408</v>
      </c>
      <c r="E92" s="22">
        <v>0</v>
      </c>
      <c r="F92" s="22">
        <v>0</v>
      </c>
    </row>
    <row r="93" spans="1:6" ht="18" hidden="1" customHeight="1" outlineLevel="1" collapsed="1" x14ac:dyDescent="0.2">
      <c r="A93" s="21" t="s">
        <v>0</v>
      </c>
      <c r="B93" s="21" t="s">
        <v>0</v>
      </c>
      <c r="C93" s="21" t="s">
        <v>67</v>
      </c>
      <c r="D93" s="20">
        <f>SUM(D87:D92)</f>
        <v>-2636605</v>
      </c>
      <c r="E93" s="20">
        <f>SUM(E87:E92)</f>
        <v>-2588376.46</v>
      </c>
      <c r="F93" s="20">
        <f>SUM(F87:F92)</f>
        <v>-2588376.46</v>
      </c>
    </row>
    <row r="94" spans="1:6" ht="14.5" hidden="1" customHeight="1" outlineLevel="2" x14ac:dyDescent="0.2">
      <c r="A94" s="19" t="s">
        <v>0</v>
      </c>
      <c r="B94" s="17" t="s">
        <v>0</v>
      </c>
      <c r="C94" s="17" t="s">
        <v>74</v>
      </c>
      <c r="D94" s="24" t="s">
        <v>300</v>
      </c>
      <c r="E94" s="24" t="s">
        <v>75</v>
      </c>
      <c r="F94" s="24" t="s">
        <v>75</v>
      </c>
    </row>
    <row r="95" spans="1:6" ht="14.5" hidden="1" customHeight="1" outlineLevel="2" x14ac:dyDescent="0.2">
      <c r="A95" s="23" t="s">
        <v>0</v>
      </c>
      <c r="B95" s="23" t="s">
        <v>0</v>
      </c>
      <c r="C95" s="23" t="s">
        <v>76</v>
      </c>
      <c r="D95" s="22">
        <v>-80472</v>
      </c>
      <c r="E95" s="22">
        <v>-80472</v>
      </c>
      <c r="F95" s="22">
        <v>-80472</v>
      </c>
    </row>
    <row r="96" spans="1:6" ht="14.5" hidden="1" customHeight="1" outlineLevel="2" x14ac:dyDescent="0.2">
      <c r="A96" s="23" t="s">
        <v>0</v>
      </c>
      <c r="B96" s="23" t="s">
        <v>0</v>
      </c>
      <c r="C96" s="23" t="s">
        <v>298</v>
      </c>
      <c r="D96" s="22">
        <v>-5696</v>
      </c>
      <c r="E96" s="22">
        <v>0</v>
      </c>
      <c r="F96" s="22">
        <v>0</v>
      </c>
    </row>
    <row r="97" spans="1:6" ht="18" hidden="1" customHeight="1" outlineLevel="1" collapsed="1" x14ac:dyDescent="0.2">
      <c r="A97" s="21" t="s">
        <v>0</v>
      </c>
      <c r="B97" s="21" t="s">
        <v>0</v>
      </c>
      <c r="C97" s="21" t="s">
        <v>74</v>
      </c>
      <c r="D97" s="20">
        <f>SUM(D95:D96)</f>
        <v>-86168</v>
      </c>
      <c r="E97" s="20">
        <f>SUM(E95:E96)</f>
        <v>-80472</v>
      </c>
      <c r="F97" s="20">
        <f>SUM(F95:F96)</f>
        <v>-80472</v>
      </c>
    </row>
    <row r="98" spans="1:6" ht="14.5" hidden="1" customHeight="1" outlineLevel="2" x14ac:dyDescent="0.2">
      <c r="A98" s="19" t="s">
        <v>0</v>
      </c>
      <c r="B98" s="17" t="s">
        <v>0</v>
      </c>
      <c r="C98" s="17" t="s">
        <v>294</v>
      </c>
      <c r="D98" s="24" t="s">
        <v>296</v>
      </c>
      <c r="E98" s="24" t="s">
        <v>26</v>
      </c>
      <c r="F98" s="24" t="s">
        <v>26</v>
      </c>
    </row>
    <row r="99" spans="1:6" ht="14.5" hidden="1" customHeight="1" outlineLevel="2" x14ac:dyDescent="0.2">
      <c r="A99" s="23" t="s">
        <v>0</v>
      </c>
      <c r="B99" s="23" t="s">
        <v>0</v>
      </c>
      <c r="C99" s="23" t="s">
        <v>295</v>
      </c>
      <c r="D99" s="22">
        <v>-540</v>
      </c>
      <c r="E99" s="22">
        <v>0</v>
      </c>
      <c r="F99" s="22">
        <v>0</v>
      </c>
    </row>
    <row r="100" spans="1:6" ht="18" hidden="1" customHeight="1" outlineLevel="1" collapsed="1" x14ac:dyDescent="0.2">
      <c r="A100" s="21" t="s">
        <v>0</v>
      </c>
      <c r="B100" s="21" t="s">
        <v>0</v>
      </c>
      <c r="C100" s="21" t="s">
        <v>294</v>
      </c>
      <c r="D100" s="20">
        <f>D99</f>
        <v>-540</v>
      </c>
      <c r="E100" s="20">
        <f>E99</f>
        <v>0</v>
      </c>
      <c r="F100" s="20">
        <f>F99</f>
        <v>0</v>
      </c>
    </row>
    <row r="101" spans="1:6" ht="14.5" hidden="1" customHeight="1" outlineLevel="2" x14ac:dyDescent="0.2">
      <c r="A101" s="19" t="s">
        <v>0</v>
      </c>
      <c r="B101" s="17" t="s">
        <v>0</v>
      </c>
      <c r="C101" s="17" t="s">
        <v>77</v>
      </c>
      <c r="D101" s="24" t="s">
        <v>292</v>
      </c>
      <c r="E101" s="24" t="s">
        <v>78</v>
      </c>
      <c r="F101" s="24" t="s">
        <v>78</v>
      </c>
    </row>
    <row r="102" spans="1:6" ht="14.5" hidden="1" customHeight="1" outlineLevel="2" x14ac:dyDescent="0.2">
      <c r="A102" s="23" t="s">
        <v>0</v>
      </c>
      <c r="B102" s="23" t="s">
        <v>0</v>
      </c>
      <c r="C102" s="23" t="s">
        <v>79</v>
      </c>
      <c r="D102" s="22">
        <v>-2.63</v>
      </c>
      <c r="E102" s="22">
        <v>-11.96</v>
      </c>
      <c r="F102" s="22">
        <v>-11.96</v>
      </c>
    </row>
    <row r="103" spans="1:6" ht="18" hidden="1" customHeight="1" outlineLevel="1" collapsed="1" x14ac:dyDescent="0.2">
      <c r="A103" s="21" t="s">
        <v>0</v>
      </c>
      <c r="B103" s="21" t="s">
        <v>0</v>
      </c>
      <c r="C103" s="21" t="s">
        <v>77</v>
      </c>
      <c r="D103" s="20">
        <f>D102</f>
        <v>-2.63</v>
      </c>
      <c r="E103" s="20">
        <f>E102</f>
        <v>-11.96</v>
      </c>
      <c r="F103" s="20">
        <f>F102</f>
        <v>-11.96</v>
      </c>
    </row>
    <row r="104" spans="1:6" ht="14.5" hidden="1" customHeight="1" outlineLevel="2" x14ac:dyDescent="0.2">
      <c r="A104" s="19" t="s">
        <v>0</v>
      </c>
      <c r="B104" s="17" t="s">
        <v>0</v>
      </c>
      <c r="C104" s="17" t="s">
        <v>80</v>
      </c>
      <c r="D104" s="24" t="s">
        <v>290</v>
      </c>
      <c r="E104" s="24" t="s">
        <v>81</v>
      </c>
      <c r="F104" s="24" t="s">
        <v>81</v>
      </c>
    </row>
    <row r="105" spans="1:6" ht="14.5" hidden="1" customHeight="1" outlineLevel="2" x14ac:dyDescent="0.2">
      <c r="A105" s="23" t="s">
        <v>0</v>
      </c>
      <c r="B105" s="23" t="s">
        <v>0</v>
      </c>
      <c r="C105" s="23" t="s">
        <v>288</v>
      </c>
      <c r="D105" s="22">
        <v>-74264</v>
      </c>
      <c r="E105" s="22">
        <v>0</v>
      </c>
      <c r="F105" s="22">
        <v>0</v>
      </c>
    </row>
    <row r="106" spans="1:6" ht="14.5" hidden="1" customHeight="1" outlineLevel="2" x14ac:dyDescent="0.2">
      <c r="A106" s="23" t="s">
        <v>0</v>
      </c>
      <c r="B106" s="23" t="s">
        <v>0</v>
      </c>
      <c r="C106" s="23" t="s">
        <v>82</v>
      </c>
      <c r="D106" s="22">
        <v>-7373</v>
      </c>
      <c r="E106" s="22">
        <v>-6881.58</v>
      </c>
      <c r="F106" s="22">
        <v>-6881.58</v>
      </c>
    </row>
    <row r="107" spans="1:6" ht="14.5" hidden="1" customHeight="1" outlineLevel="2" x14ac:dyDescent="0.2">
      <c r="A107" s="23" t="s">
        <v>0</v>
      </c>
      <c r="B107" s="23" t="s">
        <v>0</v>
      </c>
      <c r="C107" s="23" t="s">
        <v>83</v>
      </c>
      <c r="D107" s="22">
        <v>-54708.61</v>
      </c>
      <c r="E107" s="22">
        <v>-50874</v>
      </c>
      <c r="F107" s="22">
        <v>-50874</v>
      </c>
    </row>
    <row r="108" spans="1:6" ht="18" hidden="1" customHeight="1" outlineLevel="1" collapsed="1" x14ac:dyDescent="0.2">
      <c r="A108" s="21" t="s">
        <v>0</v>
      </c>
      <c r="B108" s="21" t="s">
        <v>0</v>
      </c>
      <c r="C108" s="21" t="s">
        <v>80</v>
      </c>
      <c r="D108" s="20">
        <f>SUM(D105:D107)</f>
        <v>-136345.60999999999</v>
      </c>
      <c r="E108" s="20">
        <f>SUM(E105:E107)</f>
        <v>-57755.58</v>
      </c>
      <c r="F108" s="20">
        <f>SUM(F105:F107)</f>
        <v>-57755.58</v>
      </c>
    </row>
    <row r="109" spans="1:6" ht="14.5" customHeight="1" collapsed="1" x14ac:dyDescent="0.2">
      <c r="A109" s="19" t="s">
        <v>0</v>
      </c>
      <c r="B109" s="36" t="s">
        <v>84</v>
      </c>
      <c r="C109" s="36"/>
      <c r="D109" s="18">
        <f>SUM(D87:D92)+SUM(D95:D96)+D99+D102+SUM(D105:D107)</f>
        <v>-2859661.2399999998</v>
      </c>
      <c r="E109" s="18">
        <f>SUM(E87:E92)+SUM(E95:E96)+E99+E102+SUM(E105:E107)</f>
        <v>-2726616</v>
      </c>
      <c r="F109" s="18">
        <f>SUM(F87:F92)+SUM(F95:F96)+F99+F102+SUM(F105:F107)</f>
        <v>-2726616</v>
      </c>
    </row>
    <row r="110" spans="1:6" ht="14.5" hidden="1" customHeight="1" outlineLevel="1" x14ac:dyDescent="0.2">
      <c r="A110" s="26" t="s">
        <v>0</v>
      </c>
      <c r="B110" s="36" t="s">
        <v>85</v>
      </c>
      <c r="C110" s="36"/>
      <c r="D110" s="25" t="s">
        <v>285</v>
      </c>
      <c r="E110" s="25" t="s">
        <v>86</v>
      </c>
      <c r="F110" s="25" t="s">
        <v>86</v>
      </c>
    </row>
    <row r="111" spans="1:6" ht="14.5" hidden="1" customHeight="1" outlineLevel="2" x14ac:dyDescent="0.2">
      <c r="A111" s="19" t="s">
        <v>0</v>
      </c>
      <c r="B111" s="17" t="s">
        <v>0</v>
      </c>
      <c r="C111" s="17" t="s">
        <v>87</v>
      </c>
      <c r="D111" s="24" t="s">
        <v>282</v>
      </c>
      <c r="E111" s="24" t="s">
        <v>88</v>
      </c>
      <c r="F111" s="24" t="s">
        <v>88</v>
      </c>
    </row>
    <row r="112" spans="1:6" ht="14.5" hidden="1" customHeight="1" outlineLevel="2" x14ac:dyDescent="0.2">
      <c r="A112" s="23" t="s">
        <v>0</v>
      </c>
      <c r="B112" s="23" t="s">
        <v>0</v>
      </c>
      <c r="C112" s="23" t="s">
        <v>89</v>
      </c>
      <c r="D112" s="22">
        <v>0</v>
      </c>
      <c r="E112" s="22">
        <v>54650</v>
      </c>
      <c r="F112" s="22">
        <v>54650</v>
      </c>
    </row>
    <row r="113" spans="1:6" ht="14.5" hidden="1" customHeight="1" outlineLevel="2" x14ac:dyDescent="0.2">
      <c r="A113" s="23" t="s">
        <v>0</v>
      </c>
      <c r="B113" s="23" t="s">
        <v>0</v>
      </c>
      <c r="C113" s="23" t="s">
        <v>90</v>
      </c>
      <c r="D113" s="22">
        <v>0</v>
      </c>
      <c r="E113" s="22">
        <v>3639.1</v>
      </c>
      <c r="F113" s="22">
        <v>3639.1</v>
      </c>
    </row>
    <row r="114" spans="1:6" ht="14.5" hidden="1" customHeight="1" outlineLevel="2" x14ac:dyDescent="0.2">
      <c r="A114" s="23" t="s">
        <v>0</v>
      </c>
      <c r="B114" s="23" t="s">
        <v>0</v>
      </c>
      <c r="C114" s="23" t="s">
        <v>91</v>
      </c>
      <c r="D114" s="22">
        <v>55683.05</v>
      </c>
      <c r="E114" s="22">
        <v>15631</v>
      </c>
      <c r="F114" s="22">
        <v>15631</v>
      </c>
    </row>
    <row r="115" spans="1:6" ht="14.5" hidden="1" customHeight="1" outlineLevel="2" x14ac:dyDescent="0.2">
      <c r="A115" s="23" t="s">
        <v>0</v>
      </c>
      <c r="B115" s="23" t="s">
        <v>0</v>
      </c>
      <c r="C115" s="23" t="s">
        <v>92</v>
      </c>
      <c r="D115" s="22">
        <v>42115.88</v>
      </c>
      <c r="E115" s="22">
        <v>41128</v>
      </c>
      <c r="F115" s="22">
        <v>41128</v>
      </c>
    </row>
    <row r="116" spans="1:6" ht="14.5" hidden="1" customHeight="1" outlineLevel="2" x14ac:dyDescent="0.2">
      <c r="A116" s="23" t="s">
        <v>0</v>
      </c>
      <c r="B116" s="23" t="s">
        <v>0</v>
      </c>
      <c r="C116" s="23" t="s">
        <v>93</v>
      </c>
      <c r="D116" s="22">
        <v>41955</v>
      </c>
      <c r="E116" s="22">
        <v>40863</v>
      </c>
      <c r="F116" s="22">
        <v>40863</v>
      </c>
    </row>
    <row r="117" spans="1:6" ht="14.5" hidden="1" customHeight="1" outlineLevel="2" x14ac:dyDescent="0.2">
      <c r="A117" s="23" t="s">
        <v>0</v>
      </c>
      <c r="B117" s="23" t="s">
        <v>0</v>
      </c>
      <c r="C117" s="23" t="s">
        <v>94</v>
      </c>
      <c r="D117" s="22">
        <v>997.5</v>
      </c>
      <c r="E117" s="22">
        <v>1250</v>
      </c>
      <c r="F117" s="22">
        <v>1250</v>
      </c>
    </row>
    <row r="118" spans="1:6" ht="14.5" hidden="1" customHeight="1" outlineLevel="2" x14ac:dyDescent="0.2">
      <c r="A118" s="23" t="s">
        <v>0</v>
      </c>
      <c r="B118" s="23" t="s">
        <v>0</v>
      </c>
      <c r="C118" s="23" t="s">
        <v>95</v>
      </c>
      <c r="D118" s="22">
        <v>4433.13</v>
      </c>
      <c r="E118" s="22">
        <v>6920</v>
      </c>
      <c r="F118" s="22">
        <v>6920</v>
      </c>
    </row>
    <row r="119" spans="1:6" ht="14.5" hidden="1" customHeight="1" outlineLevel="2" x14ac:dyDescent="0.2">
      <c r="A119" s="23" t="s">
        <v>0</v>
      </c>
      <c r="B119" s="23" t="s">
        <v>0</v>
      </c>
      <c r="C119" s="23" t="s">
        <v>96</v>
      </c>
      <c r="D119" s="22">
        <v>67082.09</v>
      </c>
      <c r="E119" s="22">
        <v>48790</v>
      </c>
      <c r="F119" s="22">
        <v>48790</v>
      </c>
    </row>
    <row r="120" spans="1:6" ht="18" hidden="1" customHeight="1" outlineLevel="1" collapsed="1" x14ac:dyDescent="0.2">
      <c r="A120" s="21" t="s">
        <v>0</v>
      </c>
      <c r="B120" s="21" t="s">
        <v>0</v>
      </c>
      <c r="C120" s="21" t="s">
        <v>87</v>
      </c>
      <c r="D120" s="20">
        <f>SUM(D112:D119)</f>
        <v>212266.65</v>
      </c>
      <c r="E120" s="20">
        <f>SUM(E112:E119)</f>
        <v>212871.1</v>
      </c>
      <c r="F120" s="20">
        <f>SUM(F112:F119)</f>
        <v>212871.1</v>
      </c>
    </row>
    <row r="121" spans="1:6" ht="14.5" hidden="1" customHeight="1" outlineLevel="2" x14ac:dyDescent="0.2">
      <c r="A121" s="19" t="s">
        <v>0</v>
      </c>
      <c r="B121" s="17" t="s">
        <v>0</v>
      </c>
      <c r="C121" s="17" t="s">
        <v>97</v>
      </c>
      <c r="D121" s="24" t="s">
        <v>279</v>
      </c>
      <c r="E121" s="24" t="s">
        <v>98</v>
      </c>
      <c r="F121" s="24" t="s">
        <v>98</v>
      </c>
    </row>
    <row r="122" spans="1:6" ht="14.5" hidden="1" customHeight="1" outlineLevel="2" x14ac:dyDescent="0.2">
      <c r="A122" s="23" t="s">
        <v>0</v>
      </c>
      <c r="B122" s="23" t="s">
        <v>0</v>
      </c>
      <c r="C122" s="23" t="s">
        <v>99</v>
      </c>
      <c r="D122" s="22">
        <v>13122.98</v>
      </c>
      <c r="E122" s="22">
        <v>15572</v>
      </c>
      <c r="F122" s="22">
        <v>15572</v>
      </c>
    </row>
    <row r="123" spans="1:6" ht="14.5" hidden="1" customHeight="1" outlineLevel="2" x14ac:dyDescent="0.2">
      <c r="A123" s="23" t="s">
        <v>0</v>
      </c>
      <c r="B123" s="23" t="s">
        <v>0</v>
      </c>
      <c r="C123" s="23" t="s">
        <v>100</v>
      </c>
      <c r="D123" s="22">
        <v>0</v>
      </c>
      <c r="E123" s="22">
        <v>34859</v>
      </c>
      <c r="F123" s="22">
        <v>34859</v>
      </c>
    </row>
    <row r="124" spans="1:6" ht="14.5" hidden="1" customHeight="1" outlineLevel="2" x14ac:dyDescent="0.2">
      <c r="A124" s="23" t="s">
        <v>0</v>
      </c>
      <c r="B124" s="23" t="s">
        <v>0</v>
      </c>
      <c r="C124" s="23" t="s">
        <v>101</v>
      </c>
      <c r="D124" s="22">
        <v>10383.01</v>
      </c>
      <c r="E124" s="22">
        <v>15216</v>
      </c>
      <c r="F124" s="22">
        <v>15216</v>
      </c>
    </row>
    <row r="125" spans="1:6" ht="14.5" hidden="1" customHeight="1" outlineLevel="2" x14ac:dyDescent="0.2">
      <c r="A125" s="23" t="s">
        <v>0</v>
      </c>
      <c r="B125" s="23" t="s">
        <v>0</v>
      </c>
      <c r="C125" s="23" t="s">
        <v>102</v>
      </c>
      <c r="D125" s="22">
        <v>0</v>
      </c>
      <c r="E125" s="22">
        <v>2204</v>
      </c>
      <c r="F125" s="22">
        <v>2204</v>
      </c>
    </row>
    <row r="126" spans="1:6" ht="14.5" hidden="1" customHeight="1" outlineLevel="2" x14ac:dyDescent="0.2">
      <c r="A126" s="23" t="s">
        <v>0</v>
      </c>
      <c r="B126" s="23" t="s">
        <v>0</v>
      </c>
      <c r="C126" s="23" t="s">
        <v>103</v>
      </c>
      <c r="D126" s="22">
        <v>37730.94</v>
      </c>
      <c r="E126" s="22">
        <v>16920</v>
      </c>
      <c r="F126" s="22">
        <v>16920</v>
      </c>
    </row>
    <row r="127" spans="1:6" ht="14.5" hidden="1" customHeight="1" outlineLevel="2" x14ac:dyDescent="0.2">
      <c r="A127" s="23" t="s">
        <v>0</v>
      </c>
      <c r="B127" s="23" t="s">
        <v>0</v>
      </c>
      <c r="C127" s="23" t="s">
        <v>278</v>
      </c>
      <c r="D127" s="22">
        <v>29562.5</v>
      </c>
      <c r="E127" s="22">
        <v>0</v>
      </c>
      <c r="F127" s="22">
        <v>0</v>
      </c>
    </row>
    <row r="128" spans="1:6" ht="14.5" hidden="1" customHeight="1" outlineLevel="2" x14ac:dyDescent="0.2">
      <c r="A128" s="23" t="s">
        <v>0</v>
      </c>
      <c r="B128" s="23" t="s">
        <v>0</v>
      </c>
      <c r="C128" s="23" t="s">
        <v>104</v>
      </c>
      <c r="D128" s="22">
        <v>0</v>
      </c>
      <c r="E128" s="22">
        <v>2856</v>
      </c>
      <c r="F128" s="22">
        <v>2856</v>
      </c>
    </row>
    <row r="129" spans="1:6" ht="14.5" hidden="1" customHeight="1" outlineLevel="2" x14ac:dyDescent="0.2">
      <c r="A129" s="23" t="s">
        <v>0</v>
      </c>
      <c r="B129" s="23" t="s">
        <v>0</v>
      </c>
      <c r="C129" s="23" t="s">
        <v>105</v>
      </c>
      <c r="D129" s="22">
        <v>67137.78</v>
      </c>
      <c r="E129" s="22">
        <v>49190</v>
      </c>
      <c r="F129" s="22">
        <v>49190</v>
      </c>
    </row>
    <row r="130" spans="1:6" ht="14.5" hidden="1" customHeight="1" outlineLevel="2" x14ac:dyDescent="0.2">
      <c r="A130" s="23" t="s">
        <v>0</v>
      </c>
      <c r="B130" s="23" t="s">
        <v>0</v>
      </c>
      <c r="C130" s="23" t="s">
        <v>106</v>
      </c>
      <c r="D130" s="22">
        <v>16300.9</v>
      </c>
      <c r="E130" s="22">
        <v>8343</v>
      </c>
      <c r="F130" s="22">
        <v>8343</v>
      </c>
    </row>
    <row r="131" spans="1:6" ht="14.5" hidden="1" customHeight="1" outlineLevel="2" x14ac:dyDescent="0.2">
      <c r="A131" s="23" t="s">
        <v>0</v>
      </c>
      <c r="B131" s="23" t="s">
        <v>0</v>
      </c>
      <c r="C131" s="23" t="s">
        <v>277</v>
      </c>
      <c r="D131" s="22">
        <v>4813.13</v>
      </c>
      <c r="E131" s="22">
        <v>0</v>
      </c>
      <c r="F131" s="22">
        <v>0</v>
      </c>
    </row>
    <row r="132" spans="1:6" ht="14.5" hidden="1" customHeight="1" outlineLevel="2" x14ac:dyDescent="0.2">
      <c r="A132" s="23" t="s">
        <v>0</v>
      </c>
      <c r="B132" s="23" t="s">
        <v>0</v>
      </c>
      <c r="C132" s="23" t="s">
        <v>276</v>
      </c>
      <c r="D132" s="22">
        <v>133</v>
      </c>
      <c r="E132" s="22">
        <v>0</v>
      </c>
      <c r="F132" s="22">
        <v>0</v>
      </c>
    </row>
    <row r="133" spans="1:6" ht="14.5" hidden="1" customHeight="1" outlineLevel="2" x14ac:dyDescent="0.2">
      <c r="A133" s="23" t="s">
        <v>0</v>
      </c>
      <c r="B133" s="23" t="s">
        <v>0</v>
      </c>
      <c r="C133" s="23" t="s">
        <v>107</v>
      </c>
      <c r="D133" s="22">
        <v>0</v>
      </c>
      <c r="E133" s="22">
        <v>5528</v>
      </c>
      <c r="F133" s="22">
        <v>5528</v>
      </c>
    </row>
    <row r="134" spans="1:6" ht="14.5" hidden="1" customHeight="1" outlineLevel="2" x14ac:dyDescent="0.2">
      <c r="A134" s="23" t="s">
        <v>0</v>
      </c>
      <c r="B134" s="23" t="s">
        <v>0</v>
      </c>
      <c r="C134" s="23" t="s">
        <v>275</v>
      </c>
      <c r="D134" s="22">
        <v>128085.63</v>
      </c>
      <c r="E134" s="22">
        <v>0</v>
      </c>
      <c r="F134" s="22">
        <v>0</v>
      </c>
    </row>
    <row r="135" spans="1:6" ht="18" hidden="1" customHeight="1" outlineLevel="1" collapsed="1" x14ac:dyDescent="0.2">
      <c r="A135" s="21" t="s">
        <v>0</v>
      </c>
      <c r="B135" s="21" t="s">
        <v>0</v>
      </c>
      <c r="C135" s="21" t="s">
        <v>97</v>
      </c>
      <c r="D135" s="20">
        <f>SUM(D122:D134)</f>
        <v>307269.87</v>
      </c>
      <c r="E135" s="20">
        <f>SUM(E122:E134)</f>
        <v>150688</v>
      </c>
      <c r="F135" s="20">
        <f>SUM(F122:F134)</f>
        <v>150688</v>
      </c>
    </row>
    <row r="136" spans="1:6" ht="14.5" hidden="1" customHeight="1" outlineLevel="2" x14ac:dyDescent="0.2">
      <c r="A136" s="19" t="s">
        <v>0</v>
      </c>
      <c r="B136" s="17" t="s">
        <v>0</v>
      </c>
      <c r="C136" s="17" t="s">
        <v>108</v>
      </c>
      <c r="D136" s="24" t="s">
        <v>272</v>
      </c>
      <c r="E136" s="24" t="s">
        <v>109</v>
      </c>
      <c r="F136" s="24" t="s">
        <v>109</v>
      </c>
    </row>
    <row r="137" spans="1:6" ht="14.5" hidden="1" customHeight="1" outlineLevel="2" x14ac:dyDescent="0.2">
      <c r="A137" s="23" t="s">
        <v>0</v>
      </c>
      <c r="B137" s="23" t="s">
        <v>0</v>
      </c>
      <c r="C137" s="23" t="s">
        <v>110</v>
      </c>
      <c r="D137" s="22">
        <v>0</v>
      </c>
      <c r="E137" s="22">
        <v>72503</v>
      </c>
      <c r="F137" s="22">
        <v>72503</v>
      </c>
    </row>
    <row r="138" spans="1:6" ht="14.5" hidden="1" customHeight="1" outlineLevel="2" x14ac:dyDescent="0.2">
      <c r="A138" s="23" t="s">
        <v>0</v>
      </c>
      <c r="B138" s="23" t="s">
        <v>0</v>
      </c>
      <c r="C138" s="23" t="s">
        <v>271</v>
      </c>
      <c r="D138" s="22">
        <v>14750</v>
      </c>
      <c r="E138" s="22">
        <v>0</v>
      </c>
      <c r="F138" s="22">
        <v>0</v>
      </c>
    </row>
    <row r="139" spans="1:6" ht="14.5" hidden="1" customHeight="1" outlineLevel="2" x14ac:dyDescent="0.2">
      <c r="A139" s="23" t="s">
        <v>0</v>
      </c>
      <c r="B139" s="23" t="s">
        <v>0</v>
      </c>
      <c r="C139" s="23" t="s">
        <v>111</v>
      </c>
      <c r="D139" s="22">
        <v>46863.13</v>
      </c>
      <c r="E139" s="22">
        <v>262500</v>
      </c>
      <c r="F139" s="22">
        <v>262500</v>
      </c>
    </row>
    <row r="140" spans="1:6" ht="14.5" hidden="1" customHeight="1" outlineLevel="2" x14ac:dyDescent="0.2">
      <c r="A140" s="23" t="s">
        <v>0</v>
      </c>
      <c r="B140" s="23" t="s">
        <v>0</v>
      </c>
      <c r="C140" s="23" t="s">
        <v>112</v>
      </c>
      <c r="D140" s="22">
        <v>-2500</v>
      </c>
      <c r="E140" s="22">
        <v>2365908</v>
      </c>
      <c r="F140" s="22">
        <v>2365908</v>
      </c>
    </row>
    <row r="141" spans="1:6" ht="14.5" hidden="1" customHeight="1" outlineLevel="2" x14ac:dyDescent="0.2">
      <c r="A141" s="23" t="s">
        <v>0</v>
      </c>
      <c r="B141" s="23" t="s">
        <v>0</v>
      </c>
      <c r="C141" s="23" t="s">
        <v>113</v>
      </c>
      <c r="D141" s="22">
        <v>0</v>
      </c>
      <c r="E141" s="22">
        <v>250000</v>
      </c>
      <c r="F141" s="22">
        <v>250000</v>
      </c>
    </row>
    <row r="142" spans="1:6" ht="18" hidden="1" customHeight="1" outlineLevel="1" collapsed="1" x14ac:dyDescent="0.2">
      <c r="A142" s="21" t="s">
        <v>0</v>
      </c>
      <c r="B142" s="21" t="s">
        <v>0</v>
      </c>
      <c r="C142" s="21" t="s">
        <v>108</v>
      </c>
      <c r="D142" s="20">
        <f>SUM(D137:D141)</f>
        <v>59113.13</v>
      </c>
      <c r="E142" s="20">
        <f>SUM(E137:E141)</f>
        <v>2950911</v>
      </c>
      <c r="F142" s="20">
        <f>SUM(F137:F141)</f>
        <v>2950911</v>
      </c>
    </row>
    <row r="143" spans="1:6" ht="14.5" hidden="1" customHeight="1" outlineLevel="2" x14ac:dyDescent="0.2">
      <c r="A143" s="19" t="s">
        <v>0</v>
      </c>
      <c r="B143" s="17" t="s">
        <v>0</v>
      </c>
      <c r="C143" s="17" t="s">
        <v>114</v>
      </c>
      <c r="D143" s="24" t="s">
        <v>268</v>
      </c>
      <c r="E143" s="24" t="s">
        <v>115</v>
      </c>
      <c r="F143" s="24" t="s">
        <v>115</v>
      </c>
    </row>
    <row r="144" spans="1:6" ht="14.5" hidden="1" customHeight="1" outlineLevel="2" x14ac:dyDescent="0.2">
      <c r="A144" s="23" t="s">
        <v>0</v>
      </c>
      <c r="B144" s="23" t="s">
        <v>0</v>
      </c>
      <c r="C144" s="23" t="s">
        <v>116</v>
      </c>
      <c r="D144" s="22">
        <v>81875.179999999993</v>
      </c>
      <c r="E144" s="22">
        <v>70085</v>
      </c>
      <c r="F144" s="22">
        <v>70085</v>
      </c>
    </row>
    <row r="145" spans="1:6" ht="14.5" hidden="1" customHeight="1" outlineLevel="2" x14ac:dyDescent="0.2">
      <c r="A145" s="23" t="s">
        <v>0</v>
      </c>
      <c r="B145" s="23" t="s">
        <v>0</v>
      </c>
      <c r="C145" s="23" t="s">
        <v>117</v>
      </c>
      <c r="D145" s="22">
        <v>369507.15</v>
      </c>
      <c r="E145" s="22">
        <v>378046</v>
      </c>
      <c r="F145" s="22">
        <v>378046</v>
      </c>
    </row>
    <row r="146" spans="1:6" ht="14.5" hidden="1" customHeight="1" outlineLevel="2" x14ac:dyDescent="0.2">
      <c r="A146" s="23" t="s">
        <v>0</v>
      </c>
      <c r="B146" s="23" t="s">
        <v>0</v>
      </c>
      <c r="C146" s="23" t="s">
        <v>118</v>
      </c>
      <c r="D146" s="22">
        <v>94449.22</v>
      </c>
      <c r="E146" s="22">
        <v>74459</v>
      </c>
      <c r="F146" s="22">
        <v>74459</v>
      </c>
    </row>
    <row r="147" spans="1:6" ht="14.5" hidden="1" customHeight="1" outlineLevel="2" x14ac:dyDescent="0.2">
      <c r="A147" s="23" t="s">
        <v>0</v>
      </c>
      <c r="B147" s="23" t="s">
        <v>0</v>
      </c>
      <c r="C147" s="23" t="s">
        <v>119</v>
      </c>
      <c r="D147" s="22">
        <v>49814.32</v>
      </c>
      <c r="E147" s="22">
        <v>50579.55</v>
      </c>
      <c r="F147" s="22">
        <v>50579.55</v>
      </c>
    </row>
    <row r="148" spans="1:6" ht="18" hidden="1" customHeight="1" outlineLevel="1" collapsed="1" x14ac:dyDescent="0.2">
      <c r="A148" s="21" t="s">
        <v>0</v>
      </c>
      <c r="B148" s="21" t="s">
        <v>0</v>
      </c>
      <c r="C148" s="21" t="s">
        <v>114</v>
      </c>
      <c r="D148" s="20">
        <f>SUM(D144:D147)</f>
        <v>595645.87</v>
      </c>
      <c r="E148" s="20">
        <f>SUM(E144:E147)</f>
        <v>573169.55000000005</v>
      </c>
      <c r="F148" s="20">
        <f>SUM(F144:F147)</f>
        <v>573169.55000000005</v>
      </c>
    </row>
    <row r="149" spans="1:6" ht="14.5" hidden="1" customHeight="1" outlineLevel="2" x14ac:dyDescent="0.2">
      <c r="A149" s="19" t="s">
        <v>0</v>
      </c>
      <c r="B149" s="17" t="s">
        <v>0</v>
      </c>
      <c r="C149" s="17" t="s">
        <v>120</v>
      </c>
      <c r="D149" s="24" t="s">
        <v>265</v>
      </c>
      <c r="E149" s="24" t="s">
        <v>121</v>
      </c>
      <c r="F149" s="24" t="s">
        <v>121</v>
      </c>
    </row>
    <row r="150" spans="1:6" ht="14.5" hidden="1" customHeight="1" outlineLevel="2" x14ac:dyDescent="0.2">
      <c r="A150" s="23" t="s">
        <v>0</v>
      </c>
      <c r="B150" s="23" t="s">
        <v>0</v>
      </c>
      <c r="C150" s="23" t="s">
        <v>122</v>
      </c>
      <c r="D150" s="22">
        <v>40244</v>
      </c>
      <c r="E150" s="22">
        <v>38777</v>
      </c>
      <c r="F150" s="22">
        <v>38777</v>
      </c>
    </row>
    <row r="151" spans="1:6" ht="14.5" hidden="1" customHeight="1" outlineLevel="2" x14ac:dyDescent="0.2">
      <c r="A151" s="23" t="s">
        <v>0</v>
      </c>
      <c r="B151" s="23" t="s">
        <v>0</v>
      </c>
      <c r="C151" s="23" t="s">
        <v>123</v>
      </c>
      <c r="D151" s="22">
        <v>5000</v>
      </c>
      <c r="E151" s="22">
        <v>5000</v>
      </c>
      <c r="F151" s="22">
        <v>5000</v>
      </c>
    </row>
    <row r="152" spans="1:6" ht="14.5" hidden="1" customHeight="1" outlineLevel="2" x14ac:dyDescent="0.2">
      <c r="A152" s="23" t="s">
        <v>0</v>
      </c>
      <c r="B152" s="23" t="s">
        <v>0</v>
      </c>
      <c r="C152" s="23" t="s">
        <v>124</v>
      </c>
      <c r="D152" s="22">
        <v>80639.5</v>
      </c>
      <c r="E152" s="22">
        <v>85302</v>
      </c>
      <c r="F152" s="22">
        <v>85302</v>
      </c>
    </row>
    <row r="153" spans="1:6" ht="14.5" hidden="1" customHeight="1" outlineLevel="2" x14ac:dyDescent="0.2">
      <c r="A153" s="23" t="s">
        <v>0</v>
      </c>
      <c r="B153" s="23" t="s">
        <v>0</v>
      </c>
      <c r="C153" s="23" t="s">
        <v>264</v>
      </c>
      <c r="D153" s="22">
        <v>278.75</v>
      </c>
      <c r="E153" s="22">
        <v>0</v>
      </c>
      <c r="F153" s="22">
        <v>0</v>
      </c>
    </row>
    <row r="154" spans="1:6" ht="18" hidden="1" customHeight="1" outlineLevel="1" collapsed="1" x14ac:dyDescent="0.2">
      <c r="A154" s="21" t="s">
        <v>0</v>
      </c>
      <c r="B154" s="21" t="s">
        <v>0</v>
      </c>
      <c r="C154" s="21" t="s">
        <v>120</v>
      </c>
      <c r="D154" s="20">
        <f>SUM(D150:D153)</f>
        <v>126162.25</v>
      </c>
      <c r="E154" s="20">
        <f>SUM(E150:E153)</f>
        <v>129079</v>
      </c>
      <c r="F154" s="20">
        <f>SUM(F150:F153)</f>
        <v>129079</v>
      </c>
    </row>
    <row r="155" spans="1:6" ht="14.5" hidden="1" customHeight="1" outlineLevel="2" x14ac:dyDescent="0.2">
      <c r="A155" s="19" t="s">
        <v>0</v>
      </c>
      <c r="B155" s="17" t="s">
        <v>0</v>
      </c>
      <c r="C155" s="17" t="s">
        <v>125</v>
      </c>
      <c r="D155" s="24" t="s">
        <v>262</v>
      </c>
      <c r="E155" s="24" t="s">
        <v>126</v>
      </c>
      <c r="F155" s="24" t="s">
        <v>126</v>
      </c>
    </row>
    <row r="156" spans="1:6" ht="14.5" hidden="1" customHeight="1" outlineLevel="2" x14ac:dyDescent="0.2">
      <c r="A156" s="23" t="s">
        <v>0</v>
      </c>
      <c r="B156" s="23" t="s">
        <v>0</v>
      </c>
      <c r="C156" s="23" t="s">
        <v>127</v>
      </c>
      <c r="D156" s="22">
        <v>57454</v>
      </c>
      <c r="E156" s="22">
        <v>56530</v>
      </c>
      <c r="F156" s="22">
        <v>56530</v>
      </c>
    </row>
    <row r="157" spans="1:6" ht="18" hidden="1" customHeight="1" outlineLevel="1" collapsed="1" x14ac:dyDescent="0.2">
      <c r="A157" s="21" t="s">
        <v>0</v>
      </c>
      <c r="B157" s="21" t="s">
        <v>0</v>
      </c>
      <c r="C157" s="21" t="s">
        <v>125</v>
      </c>
      <c r="D157" s="20">
        <f>D156</f>
        <v>57454</v>
      </c>
      <c r="E157" s="20">
        <f>E156</f>
        <v>56530</v>
      </c>
      <c r="F157" s="20">
        <f>F156</f>
        <v>56530</v>
      </c>
    </row>
    <row r="158" spans="1:6" ht="14.5" customHeight="1" collapsed="1" x14ac:dyDescent="0.2">
      <c r="A158" s="19" t="s">
        <v>0</v>
      </c>
      <c r="B158" s="36" t="s">
        <v>128</v>
      </c>
      <c r="C158" s="36"/>
      <c r="D158" s="18">
        <f>SUM(D112:D119)+SUM(D122:D134)+SUM(D137:D141)+SUM(D144:D147)+SUM(D150:D153)+D156</f>
        <v>1357911.77</v>
      </c>
      <c r="E158" s="18">
        <f>SUM(E112:E119)+SUM(E122:E134)+SUM(E137:E141)+SUM(E144:E147)+SUM(E150:E153)+E156</f>
        <v>4073248.6500000004</v>
      </c>
      <c r="F158" s="18">
        <f>SUM(F112:F119)+SUM(F122:F134)+SUM(F137:F141)+SUM(F144:F147)+SUM(F150:F153)+F156</f>
        <v>4073248.6500000004</v>
      </c>
    </row>
    <row r="159" spans="1:6" ht="14.5" hidden="1" customHeight="1" outlineLevel="1" x14ac:dyDescent="0.2">
      <c r="A159" s="26" t="s">
        <v>0</v>
      </c>
      <c r="B159" s="36" t="s">
        <v>129</v>
      </c>
      <c r="C159" s="36"/>
      <c r="D159" s="25" t="s">
        <v>260</v>
      </c>
      <c r="E159" s="25" t="s">
        <v>130</v>
      </c>
      <c r="F159" s="25" t="s">
        <v>130</v>
      </c>
    </row>
    <row r="160" spans="1:6" ht="14.5" hidden="1" customHeight="1" outlineLevel="2" x14ac:dyDescent="0.2">
      <c r="A160" s="19" t="s">
        <v>0</v>
      </c>
      <c r="B160" s="17" t="s">
        <v>0</v>
      </c>
      <c r="C160" s="17" t="s">
        <v>131</v>
      </c>
      <c r="D160" s="24" t="s">
        <v>257</v>
      </c>
      <c r="E160" s="24" t="s">
        <v>130</v>
      </c>
      <c r="F160" s="24" t="s">
        <v>130</v>
      </c>
    </row>
    <row r="161" spans="1:6" ht="14.5" hidden="1" customHeight="1" outlineLevel="2" x14ac:dyDescent="0.2">
      <c r="A161" s="23" t="s">
        <v>0</v>
      </c>
      <c r="B161" s="23" t="s">
        <v>0</v>
      </c>
      <c r="C161" s="23" t="s">
        <v>132</v>
      </c>
      <c r="D161" s="22">
        <v>0</v>
      </c>
      <c r="E161" s="22">
        <v>3931</v>
      </c>
      <c r="F161" s="22">
        <v>3931</v>
      </c>
    </row>
    <row r="162" spans="1:6" ht="14.5" hidden="1" customHeight="1" outlineLevel="2" x14ac:dyDescent="0.2">
      <c r="A162" s="23" t="s">
        <v>0</v>
      </c>
      <c r="B162" s="23" t="s">
        <v>0</v>
      </c>
      <c r="C162" s="23" t="s">
        <v>133</v>
      </c>
      <c r="D162" s="22">
        <v>4080.1</v>
      </c>
      <c r="E162" s="22">
        <v>1541.5</v>
      </c>
      <c r="F162" s="22">
        <v>1541.5</v>
      </c>
    </row>
    <row r="163" spans="1:6" ht="14.5" hidden="1" customHeight="1" outlineLevel="2" x14ac:dyDescent="0.2">
      <c r="A163" s="23" t="s">
        <v>0</v>
      </c>
      <c r="B163" s="23" t="s">
        <v>0</v>
      </c>
      <c r="C163" s="23" t="s">
        <v>134</v>
      </c>
      <c r="D163" s="22">
        <v>0</v>
      </c>
      <c r="E163" s="22">
        <v>1989.91</v>
      </c>
      <c r="F163" s="22">
        <v>1989.91</v>
      </c>
    </row>
    <row r="164" spans="1:6" ht="18" hidden="1" customHeight="1" outlineLevel="1" collapsed="1" x14ac:dyDescent="0.2">
      <c r="A164" s="21" t="s">
        <v>0</v>
      </c>
      <c r="B164" s="21" t="s">
        <v>0</v>
      </c>
      <c r="C164" s="21" t="s">
        <v>131</v>
      </c>
      <c r="D164" s="20">
        <f>SUM(D161:D163)</f>
        <v>4080.1</v>
      </c>
      <c r="E164" s="20">
        <f>SUM(E161:E163)</f>
        <v>7462.41</v>
      </c>
      <c r="F164" s="20">
        <f>SUM(F161:F163)</f>
        <v>7462.41</v>
      </c>
    </row>
    <row r="165" spans="1:6" ht="14.5" hidden="1" customHeight="1" outlineLevel="2" x14ac:dyDescent="0.2">
      <c r="A165" s="19" t="s">
        <v>0</v>
      </c>
      <c r="B165" s="17" t="s">
        <v>0</v>
      </c>
      <c r="C165" s="17" t="s">
        <v>251</v>
      </c>
      <c r="D165" s="24" t="s">
        <v>253</v>
      </c>
      <c r="E165" s="24" t="s">
        <v>26</v>
      </c>
      <c r="F165" s="24" t="s">
        <v>26</v>
      </c>
    </row>
    <row r="166" spans="1:6" ht="14.5" hidden="1" customHeight="1" outlineLevel="2" x14ac:dyDescent="0.2">
      <c r="A166" s="23" t="s">
        <v>0</v>
      </c>
      <c r="B166" s="23" t="s">
        <v>0</v>
      </c>
      <c r="C166" s="23" t="s">
        <v>252</v>
      </c>
      <c r="D166" s="22">
        <v>95.4</v>
      </c>
      <c r="E166" s="22">
        <v>0</v>
      </c>
      <c r="F166" s="22">
        <v>0</v>
      </c>
    </row>
    <row r="167" spans="1:6" ht="18" hidden="1" customHeight="1" outlineLevel="1" collapsed="1" x14ac:dyDescent="0.2">
      <c r="A167" s="21" t="s">
        <v>0</v>
      </c>
      <c r="B167" s="21" t="s">
        <v>0</v>
      </c>
      <c r="C167" s="21" t="s">
        <v>251</v>
      </c>
      <c r="D167" s="20">
        <f>D166</f>
        <v>95.4</v>
      </c>
      <c r="E167" s="20">
        <f>E166</f>
        <v>0</v>
      </c>
      <c r="F167" s="20">
        <f>F166</f>
        <v>0</v>
      </c>
    </row>
    <row r="168" spans="1:6" ht="14.5" customHeight="1" collapsed="1" x14ac:dyDescent="0.2">
      <c r="A168" s="19" t="s">
        <v>0</v>
      </c>
      <c r="B168" s="36" t="s">
        <v>135</v>
      </c>
      <c r="C168" s="36"/>
      <c r="D168" s="18">
        <f>SUM(D161:D163)+D166</f>
        <v>4175.5</v>
      </c>
      <c r="E168" s="18">
        <f>SUM(E161:E163)+E166</f>
        <v>7462.41</v>
      </c>
      <c r="F168" s="18">
        <f>SUM(F161:F163)+F166</f>
        <v>7462.41</v>
      </c>
    </row>
    <row r="169" spans="1:6" ht="14.5" hidden="1" customHeight="1" outlineLevel="1" x14ac:dyDescent="0.2">
      <c r="A169" s="26" t="s">
        <v>0</v>
      </c>
      <c r="B169" s="36" t="s">
        <v>136</v>
      </c>
      <c r="C169" s="36"/>
      <c r="D169" s="25" t="s">
        <v>248</v>
      </c>
      <c r="E169" s="25" t="s">
        <v>137</v>
      </c>
      <c r="F169" s="25" t="s">
        <v>137</v>
      </c>
    </row>
    <row r="170" spans="1:6" ht="14.5" hidden="1" customHeight="1" outlineLevel="2" x14ac:dyDescent="0.2">
      <c r="A170" s="19" t="s">
        <v>0</v>
      </c>
      <c r="B170" s="17" t="s">
        <v>0</v>
      </c>
      <c r="C170" s="17" t="s">
        <v>241</v>
      </c>
      <c r="D170" s="24" t="s">
        <v>246</v>
      </c>
      <c r="E170" s="24" t="s">
        <v>26</v>
      </c>
      <c r="F170" s="24" t="s">
        <v>26</v>
      </c>
    </row>
    <row r="171" spans="1:6" ht="14.5" hidden="1" customHeight="1" outlineLevel="2" x14ac:dyDescent="0.2">
      <c r="A171" s="23" t="s">
        <v>0</v>
      </c>
      <c r="B171" s="23" t="s">
        <v>0</v>
      </c>
      <c r="C171" s="23" t="s">
        <v>245</v>
      </c>
      <c r="D171" s="22">
        <v>510</v>
      </c>
      <c r="E171" s="22">
        <v>0</v>
      </c>
      <c r="F171" s="22">
        <v>0</v>
      </c>
    </row>
    <row r="172" spans="1:6" ht="18" hidden="1" customHeight="1" outlineLevel="1" collapsed="1" x14ac:dyDescent="0.2">
      <c r="A172" s="21" t="s">
        <v>0</v>
      </c>
      <c r="B172" s="21" t="s">
        <v>0</v>
      </c>
      <c r="C172" s="21" t="s">
        <v>241</v>
      </c>
      <c r="D172" s="20">
        <f>D171</f>
        <v>510</v>
      </c>
      <c r="E172" s="20">
        <f>E171</f>
        <v>0</v>
      </c>
      <c r="F172" s="20">
        <f>F171</f>
        <v>0</v>
      </c>
    </row>
    <row r="173" spans="1:6" ht="14.5" hidden="1" customHeight="1" outlineLevel="2" x14ac:dyDescent="0.2">
      <c r="A173" s="19" t="s">
        <v>0</v>
      </c>
      <c r="B173" s="17" t="s">
        <v>0</v>
      </c>
      <c r="C173" s="17" t="s">
        <v>237</v>
      </c>
      <c r="D173" s="24" t="s">
        <v>239</v>
      </c>
      <c r="E173" s="24" t="s">
        <v>26</v>
      </c>
      <c r="F173" s="24" t="s">
        <v>26</v>
      </c>
    </row>
    <row r="174" spans="1:6" ht="14.5" hidden="1" customHeight="1" outlineLevel="2" x14ac:dyDescent="0.2">
      <c r="A174" s="23" t="s">
        <v>0</v>
      </c>
      <c r="B174" s="23" t="s">
        <v>0</v>
      </c>
      <c r="C174" s="23" t="s">
        <v>238</v>
      </c>
      <c r="D174" s="22">
        <v>5561.52</v>
      </c>
      <c r="E174" s="22">
        <v>0</v>
      </c>
      <c r="F174" s="22">
        <v>0</v>
      </c>
    </row>
    <row r="175" spans="1:6" ht="18" hidden="1" customHeight="1" outlineLevel="1" collapsed="1" x14ac:dyDescent="0.2">
      <c r="A175" s="21" t="s">
        <v>0</v>
      </c>
      <c r="B175" s="21" t="s">
        <v>0</v>
      </c>
      <c r="C175" s="21" t="s">
        <v>237</v>
      </c>
      <c r="D175" s="20">
        <f>D174</f>
        <v>5561.52</v>
      </c>
      <c r="E175" s="20">
        <f>E174</f>
        <v>0</v>
      </c>
      <c r="F175" s="20">
        <f>F174</f>
        <v>0</v>
      </c>
    </row>
    <row r="176" spans="1:6" ht="14.5" hidden="1" customHeight="1" outlineLevel="2" x14ac:dyDescent="0.2">
      <c r="A176" s="19" t="s">
        <v>0</v>
      </c>
      <c r="B176" s="17" t="s">
        <v>0</v>
      </c>
      <c r="C176" s="17" t="s">
        <v>138</v>
      </c>
      <c r="D176" s="24" t="s">
        <v>234</v>
      </c>
      <c r="E176" s="24" t="s">
        <v>139</v>
      </c>
      <c r="F176" s="24" t="s">
        <v>139</v>
      </c>
    </row>
    <row r="177" spans="1:6" ht="14.5" hidden="1" customHeight="1" outlineLevel="2" x14ac:dyDescent="0.2">
      <c r="A177" s="23" t="s">
        <v>0</v>
      </c>
      <c r="B177" s="23" t="s">
        <v>0</v>
      </c>
      <c r="C177" s="23" t="s">
        <v>140</v>
      </c>
      <c r="D177" s="22">
        <v>1582.23</v>
      </c>
      <c r="E177" s="22">
        <v>1685</v>
      </c>
      <c r="F177" s="22">
        <v>1685</v>
      </c>
    </row>
    <row r="178" spans="1:6" ht="14.5" hidden="1" customHeight="1" outlineLevel="2" x14ac:dyDescent="0.2">
      <c r="A178" s="23" t="s">
        <v>0</v>
      </c>
      <c r="B178" s="23" t="s">
        <v>0</v>
      </c>
      <c r="C178" s="23" t="s">
        <v>233</v>
      </c>
      <c r="D178" s="22">
        <v>584</v>
      </c>
      <c r="E178" s="22">
        <v>0</v>
      </c>
      <c r="F178" s="22">
        <v>0</v>
      </c>
    </row>
    <row r="179" spans="1:6" ht="18" hidden="1" customHeight="1" outlineLevel="1" collapsed="1" x14ac:dyDescent="0.2">
      <c r="A179" s="21" t="s">
        <v>0</v>
      </c>
      <c r="B179" s="21" t="s">
        <v>0</v>
      </c>
      <c r="C179" s="21" t="s">
        <v>138</v>
      </c>
      <c r="D179" s="20">
        <f>SUM(D177:D178)</f>
        <v>2166.23</v>
      </c>
      <c r="E179" s="20">
        <f>SUM(E177:E178)</f>
        <v>1685</v>
      </c>
      <c r="F179" s="20">
        <f>SUM(F177:F178)</f>
        <v>1685</v>
      </c>
    </row>
    <row r="180" spans="1:6" ht="14.5" hidden="1" customHeight="1" outlineLevel="2" x14ac:dyDescent="0.2">
      <c r="A180" s="19" t="s">
        <v>0</v>
      </c>
      <c r="B180" s="17" t="s">
        <v>0</v>
      </c>
      <c r="C180" s="17" t="s">
        <v>141</v>
      </c>
      <c r="D180" s="24" t="s">
        <v>230</v>
      </c>
      <c r="E180" s="24" t="s">
        <v>142</v>
      </c>
      <c r="F180" s="24" t="s">
        <v>142</v>
      </c>
    </row>
    <row r="181" spans="1:6" ht="14.5" hidden="1" customHeight="1" outlineLevel="2" x14ac:dyDescent="0.2">
      <c r="A181" s="23" t="s">
        <v>0</v>
      </c>
      <c r="B181" s="23" t="s">
        <v>0</v>
      </c>
      <c r="C181" s="23" t="s">
        <v>143</v>
      </c>
      <c r="D181" s="22">
        <v>142147.57</v>
      </c>
      <c r="E181" s="22">
        <v>67250</v>
      </c>
      <c r="F181" s="22">
        <v>67250</v>
      </c>
    </row>
    <row r="182" spans="1:6" ht="14.5" hidden="1" customHeight="1" outlineLevel="2" x14ac:dyDescent="0.2">
      <c r="A182" s="23" t="s">
        <v>0</v>
      </c>
      <c r="B182" s="23" t="s">
        <v>0</v>
      </c>
      <c r="C182" s="23" t="s">
        <v>144</v>
      </c>
      <c r="D182" s="22">
        <v>14500</v>
      </c>
      <c r="E182" s="22">
        <v>14250</v>
      </c>
      <c r="F182" s="22">
        <v>14250</v>
      </c>
    </row>
    <row r="183" spans="1:6" ht="14.5" hidden="1" customHeight="1" outlineLevel="2" x14ac:dyDescent="0.2">
      <c r="A183" s="23" t="s">
        <v>0</v>
      </c>
      <c r="B183" s="23" t="s">
        <v>0</v>
      </c>
      <c r="C183" s="23" t="s">
        <v>145</v>
      </c>
      <c r="D183" s="22">
        <v>12110.05</v>
      </c>
      <c r="E183" s="22">
        <v>9571.7000000000007</v>
      </c>
      <c r="F183" s="22">
        <v>9571.7000000000007</v>
      </c>
    </row>
    <row r="184" spans="1:6" ht="18" hidden="1" customHeight="1" outlineLevel="1" collapsed="1" x14ac:dyDescent="0.2">
      <c r="A184" s="21" t="s">
        <v>0</v>
      </c>
      <c r="B184" s="21" t="s">
        <v>0</v>
      </c>
      <c r="C184" s="21" t="s">
        <v>141</v>
      </c>
      <c r="D184" s="20">
        <f>SUM(D181:D183)</f>
        <v>168757.62</v>
      </c>
      <c r="E184" s="20">
        <f>SUM(E181:E183)</f>
        <v>91071.7</v>
      </c>
      <c r="F184" s="20">
        <f>SUM(F181:F183)</f>
        <v>91071.7</v>
      </c>
    </row>
    <row r="185" spans="1:6" ht="14.5" hidden="1" customHeight="1" outlineLevel="2" x14ac:dyDescent="0.2">
      <c r="A185" s="19" t="s">
        <v>0</v>
      </c>
      <c r="B185" s="17" t="s">
        <v>0</v>
      </c>
      <c r="C185" s="17" t="s">
        <v>146</v>
      </c>
      <c r="D185" s="24" t="s">
        <v>227</v>
      </c>
      <c r="E185" s="24" t="s">
        <v>147</v>
      </c>
      <c r="F185" s="24" t="s">
        <v>147</v>
      </c>
    </row>
    <row r="186" spans="1:6" ht="14.5" hidden="1" customHeight="1" outlineLevel="2" x14ac:dyDescent="0.2">
      <c r="A186" s="23" t="s">
        <v>0</v>
      </c>
      <c r="B186" s="23" t="s">
        <v>0</v>
      </c>
      <c r="C186" s="23" t="s">
        <v>148</v>
      </c>
      <c r="D186" s="22">
        <v>0</v>
      </c>
      <c r="E186" s="22">
        <v>34508</v>
      </c>
      <c r="F186" s="22">
        <v>34508</v>
      </c>
    </row>
    <row r="187" spans="1:6" ht="14.5" hidden="1" customHeight="1" outlineLevel="2" x14ac:dyDescent="0.2">
      <c r="A187" s="23" t="s">
        <v>0</v>
      </c>
      <c r="B187" s="23" t="s">
        <v>0</v>
      </c>
      <c r="C187" s="23" t="s">
        <v>226</v>
      </c>
      <c r="D187" s="22">
        <v>3093</v>
      </c>
      <c r="E187" s="22">
        <v>0</v>
      </c>
      <c r="F187" s="22">
        <v>0</v>
      </c>
    </row>
    <row r="188" spans="1:6" ht="14.5" hidden="1" customHeight="1" outlineLevel="2" x14ac:dyDescent="0.2">
      <c r="A188" s="23" t="s">
        <v>0</v>
      </c>
      <c r="B188" s="23" t="s">
        <v>0</v>
      </c>
      <c r="C188" s="23" t="s">
        <v>149</v>
      </c>
      <c r="D188" s="22">
        <v>532</v>
      </c>
      <c r="E188" s="22">
        <v>5200</v>
      </c>
      <c r="F188" s="22">
        <v>5200</v>
      </c>
    </row>
    <row r="189" spans="1:6" ht="18" hidden="1" customHeight="1" outlineLevel="1" collapsed="1" x14ac:dyDescent="0.2">
      <c r="A189" s="21" t="s">
        <v>0</v>
      </c>
      <c r="B189" s="21" t="s">
        <v>0</v>
      </c>
      <c r="C189" s="21" t="s">
        <v>146</v>
      </c>
      <c r="D189" s="20">
        <f>SUM(D186:D188)</f>
        <v>3625</v>
      </c>
      <c r="E189" s="20">
        <f>SUM(E186:E188)</f>
        <v>39708</v>
      </c>
      <c r="F189" s="20">
        <f>SUM(F186:F188)</f>
        <v>39708</v>
      </c>
    </row>
    <row r="190" spans="1:6" ht="14.5" hidden="1" customHeight="1" outlineLevel="2" x14ac:dyDescent="0.2">
      <c r="A190" s="19" t="s">
        <v>0</v>
      </c>
      <c r="B190" s="17" t="s">
        <v>0</v>
      </c>
      <c r="C190" s="17" t="s">
        <v>150</v>
      </c>
      <c r="D190" s="24" t="s">
        <v>224</v>
      </c>
      <c r="E190" s="24" t="s">
        <v>151</v>
      </c>
      <c r="F190" s="24" t="s">
        <v>151</v>
      </c>
    </row>
    <row r="191" spans="1:6" ht="14.5" hidden="1" customHeight="1" outlineLevel="2" x14ac:dyDescent="0.2">
      <c r="A191" s="23" t="s">
        <v>0</v>
      </c>
      <c r="B191" s="23" t="s">
        <v>0</v>
      </c>
      <c r="C191" s="23" t="s">
        <v>152</v>
      </c>
      <c r="D191" s="22">
        <v>5310</v>
      </c>
      <c r="E191" s="22">
        <v>2250</v>
      </c>
      <c r="F191" s="22">
        <v>2250</v>
      </c>
    </row>
    <row r="192" spans="1:6" ht="14.5" hidden="1" customHeight="1" outlineLevel="2" x14ac:dyDescent="0.2">
      <c r="A192" s="23" t="s">
        <v>0</v>
      </c>
      <c r="B192" s="23" t="s">
        <v>0</v>
      </c>
      <c r="C192" s="23" t="s">
        <v>153</v>
      </c>
      <c r="D192" s="22">
        <v>0</v>
      </c>
      <c r="E192" s="22">
        <v>5781.7</v>
      </c>
      <c r="F192" s="22">
        <v>5781.7</v>
      </c>
    </row>
    <row r="193" spans="1:6" ht="18" hidden="1" customHeight="1" outlineLevel="1" collapsed="1" x14ac:dyDescent="0.2">
      <c r="A193" s="21" t="s">
        <v>0</v>
      </c>
      <c r="B193" s="21" t="s">
        <v>0</v>
      </c>
      <c r="C193" s="21" t="s">
        <v>150</v>
      </c>
      <c r="D193" s="20">
        <f>SUM(D191:D192)</f>
        <v>5310</v>
      </c>
      <c r="E193" s="20">
        <f>SUM(E191:E192)</f>
        <v>8031.7</v>
      </c>
      <c r="F193" s="20">
        <f>SUM(F191:F192)</f>
        <v>8031.7</v>
      </c>
    </row>
    <row r="194" spans="1:6" ht="14.5" customHeight="1" collapsed="1" x14ac:dyDescent="0.2">
      <c r="A194" s="19" t="s">
        <v>0</v>
      </c>
      <c r="B194" s="36" t="s">
        <v>154</v>
      </c>
      <c r="C194" s="36"/>
      <c r="D194" s="18">
        <f>D171+D174+SUM(D177:D178)+SUM(D181:D183)+SUM(D186:D188)+SUM(D191:D192)</f>
        <v>185930.37</v>
      </c>
      <c r="E194" s="18">
        <f>E171+E174+SUM(E177:E178)+SUM(E181:E183)+SUM(E186:E188)+SUM(E191:E192)</f>
        <v>140496.40000000002</v>
      </c>
      <c r="F194" s="18">
        <f>F171+F174+SUM(F177:F178)+SUM(F181:F183)+SUM(F186:F188)+SUM(F191:F192)</f>
        <v>140496.40000000002</v>
      </c>
    </row>
    <row r="195" spans="1:6" ht="14.5" hidden="1" customHeight="1" outlineLevel="1" x14ac:dyDescent="0.2">
      <c r="A195" s="26" t="s">
        <v>0</v>
      </c>
      <c r="B195" s="36" t="s">
        <v>155</v>
      </c>
      <c r="C195" s="36"/>
      <c r="D195" s="25" t="s">
        <v>221</v>
      </c>
      <c r="E195" s="25" t="s">
        <v>156</v>
      </c>
      <c r="F195" s="25" t="s">
        <v>156</v>
      </c>
    </row>
    <row r="196" spans="1:6" ht="14.5" hidden="1" customHeight="1" outlineLevel="2" x14ac:dyDescent="0.2">
      <c r="A196" s="19" t="s">
        <v>0</v>
      </c>
      <c r="B196" s="17" t="s">
        <v>0</v>
      </c>
      <c r="C196" s="17" t="s">
        <v>157</v>
      </c>
      <c r="D196" s="24" t="s">
        <v>218</v>
      </c>
      <c r="E196" s="24" t="s">
        <v>158</v>
      </c>
      <c r="F196" s="24" t="s">
        <v>158</v>
      </c>
    </row>
    <row r="197" spans="1:6" ht="14.5" hidden="1" customHeight="1" outlineLevel="2" x14ac:dyDescent="0.2">
      <c r="A197" s="23" t="s">
        <v>0</v>
      </c>
      <c r="B197" s="23" t="s">
        <v>0</v>
      </c>
      <c r="C197" s="23" t="s">
        <v>159</v>
      </c>
      <c r="D197" s="22">
        <v>113750</v>
      </c>
      <c r="E197" s="22">
        <v>112100</v>
      </c>
      <c r="F197" s="22">
        <v>112100</v>
      </c>
    </row>
    <row r="198" spans="1:6" ht="14.5" hidden="1" customHeight="1" outlineLevel="2" x14ac:dyDescent="0.2">
      <c r="A198" s="23" t="s">
        <v>0</v>
      </c>
      <c r="B198" s="23" t="s">
        <v>0</v>
      </c>
      <c r="C198" s="23" t="s">
        <v>160</v>
      </c>
      <c r="D198" s="22">
        <v>481</v>
      </c>
      <c r="E198" s="22">
        <v>810</v>
      </c>
      <c r="F198" s="22">
        <v>810</v>
      </c>
    </row>
    <row r="199" spans="1:6" ht="14.5" hidden="1" customHeight="1" outlineLevel="2" x14ac:dyDescent="0.2">
      <c r="A199" s="23" t="s">
        <v>0</v>
      </c>
      <c r="B199" s="23" t="s">
        <v>0</v>
      </c>
      <c r="C199" s="23" t="s">
        <v>217</v>
      </c>
      <c r="D199" s="22">
        <v>78.95</v>
      </c>
      <c r="E199" s="22">
        <v>0</v>
      </c>
      <c r="F199" s="22">
        <v>0</v>
      </c>
    </row>
    <row r="200" spans="1:6" ht="18" hidden="1" customHeight="1" outlineLevel="1" collapsed="1" x14ac:dyDescent="0.2">
      <c r="A200" s="21" t="s">
        <v>0</v>
      </c>
      <c r="B200" s="21" t="s">
        <v>0</v>
      </c>
      <c r="C200" s="21" t="s">
        <v>157</v>
      </c>
      <c r="D200" s="20">
        <f>SUM(D197:D199)</f>
        <v>114309.95</v>
      </c>
      <c r="E200" s="20">
        <f>SUM(E197:E199)</f>
        <v>112910</v>
      </c>
      <c r="F200" s="20">
        <f>SUM(F197:F199)</f>
        <v>112910</v>
      </c>
    </row>
    <row r="201" spans="1:6" ht="14.5" hidden="1" customHeight="1" outlineLevel="2" x14ac:dyDescent="0.2">
      <c r="A201" s="19" t="s">
        <v>0</v>
      </c>
      <c r="B201" s="17" t="s">
        <v>0</v>
      </c>
      <c r="C201" s="17" t="s">
        <v>161</v>
      </c>
      <c r="D201" s="24" t="s">
        <v>214</v>
      </c>
      <c r="E201" s="24" t="s">
        <v>162</v>
      </c>
      <c r="F201" s="24" t="s">
        <v>162</v>
      </c>
    </row>
    <row r="202" spans="1:6" ht="14.5" hidden="1" customHeight="1" outlineLevel="2" x14ac:dyDescent="0.2">
      <c r="A202" s="23" t="s">
        <v>0</v>
      </c>
      <c r="B202" s="23" t="s">
        <v>0</v>
      </c>
      <c r="C202" s="23" t="s">
        <v>163</v>
      </c>
      <c r="D202" s="22">
        <v>22794.95</v>
      </c>
      <c r="E202" s="22">
        <v>32945</v>
      </c>
      <c r="F202" s="22">
        <v>32945</v>
      </c>
    </row>
    <row r="203" spans="1:6" ht="18" hidden="1" customHeight="1" outlineLevel="1" collapsed="1" x14ac:dyDescent="0.2">
      <c r="A203" s="21" t="s">
        <v>0</v>
      </c>
      <c r="B203" s="21" t="s">
        <v>0</v>
      </c>
      <c r="C203" s="21" t="s">
        <v>161</v>
      </c>
      <c r="D203" s="20">
        <f>D202</f>
        <v>22794.95</v>
      </c>
      <c r="E203" s="20">
        <f>E202</f>
        <v>32945</v>
      </c>
      <c r="F203" s="20">
        <f>F202</f>
        <v>32945</v>
      </c>
    </row>
    <row r="204" spans="1:6" ht="14.5" hidden="1" customHeight="1" outlineLevel="2" x14ac:dyDescent="0.2">
      <c r="A204" s="19" t="s">
        <v>0</v>
      </c>
      <c r="B204" s="17" t="s">
        <v>0</v>
      </c>
      <c r="C204" s="17" t="s">
        <v>164</v>
      </c>
      <c r="D204" s="24" t="s">
        <v>26</v>
      </c>
      <c r="E204" s="24" t="s">
        <v>165</v>
      </c>
      <c r="F204" s="24" t="s">
        <v>165</v>
      </c>
    </row>
    <row r="205" spans="1:6" ht="14.5" hidden="1" customHeight="1" outlineLevel="2" x14ac:dyDescent="0.2">
      <c r="A205" s="23" t="s">
        <v>0</v>
      </c>
      <c r="B205" s="23" t="s">
        <v>0</v>
      </c>
      <c r="C205" s="23" t="s">
        <v>166</v>
      </c>
      <c r="D205" s="22">
        <v>0</v>
      </c>
      <c r="E205" s="22">
        <v>91.8</v>
      </c>
      <c r="F205" s="22">
        <v>91.8</v>
      </c>
    </row>
    <row r="206" spans="1:6" ht="18" hidden="1" customHeight="1" outlineLevel="1" collapsed="1" x14ac:dyDescent="0.2">
      <c r="A206" s="21" t="s">
        <v>0</v>
      </c>
      <c r="B206" s="21" t="s">
        <v>0</v>
      </c>
      <c r="C206" s="21" t="s">
        <v>164</v>
      </c>
      <c r="D206" s="20">
        <f>D205</f>
        <v>0</v>
      </c>
      <c r="E206" s="20">
        <f>E205</f>
        <v>91.8</v>
      </c>
      <c r="F206" s="20">
        <f>F205</f>
        <v>91.8</v>
      </c>
    </row>
    <row r="207" spans="1:6" ht="14.5" hidden="1" customHeight="1" outlineLevel="2" x14ac:dyDescent="0.2">
      <c r="A207" s="19" t="s">
        <v>0</v>
      </c>
      <c r="B207" s="17" t="s">
        <v>0</v>
      </c>
      <c r="C207" s="17" t="s">
        <v>167</v>
      </c>
      <c r="D207" s="24" t="s">
        <v>212</v>
      </c>
      <c r="E207" s="24" t="s">
        <v>168</v>
      </c>
      <c r="F207" s="24" t="s">
        <v>168</v>
      </c>
    </row>
    <row r="208" spans="1:6" ht="14.5" hidden="1" customHeight="1" outlineLevel="2" x14ac:dyDescent="0.2">
      <c r="A208" s="23" t="s">
        <v>0</v>
      </c>
      <c r="B208" s="23" t="s">
        <v>0</v>
      </c>
      <c r="C208" s="23" t="s">
        <v>169</v>
      </c>
      <c r="D208" s="22">
        <v>222847.05</v>
      </c>
      <c r="E208" s="22">
        <v>222847.08</v>
      </c>
      <c r="F208" s="22">
        <v>222847.08</v>
      </c>
    </row>
    <row r="209" spans="1:6" ht="14.5" hidden="1" customHeight="1" outlineLevel="2" x14ac:dyDescent="0.2">
      <c r="A209" s="23" t="s">
        <v>0</v>
      </c>
      <c r="B209" s="23" t="s">
        <v>0</v>
      </c>
      <c r="C209" s="23" t="s">
        <v>170</v>
      </c>
      <c r="D209" s="22">
        <v>262208.52</v>
      </c>
      <c r="E209" s="22">
        <v>236746.96</v>
      </c>
      <c r="F209" s="22">
        <v>236746.96</v>
      </c>
    </row>
    <row r="210" spans="1:6" ht="14.5" hidden="1" customHeight="1" outlineLevel="2" x14ac:dyDescent="0.2">
      <c r="A210" s="23" t="s">
        <v>0</v>
      </c>
      <c r="B210" s="23" t="s">
        <v>0</v>
      </c>
      <c r="C210" s="23" t="s">
        <v>171</v>
      </c>
      <c r="D210" s="22">
        <v>0</v>
      </c>
      <c r="E210" s="22">
        <v>5765.7</v>
      </c>
      <c r="F210" s="22">
        <v>5765.7</v>
      </c>
    </row>
    <row r="211" spans="1:6" ht="14.5" hidden="1" customHeight="1" outlineLevel="2" x14ac:dyDescent="0.2">
      <c r="A211" s="23" t="s">
        <v>0</v>
      </c>
      <c r="B211" s="23" t="s">
        <v>0</v>
      </c>
      <c r="C211" s="23" t="s">
        <v>211</v>
      </c>
      <c r="D211" s="22">
        <v>5765.7</v>
      </c>
      <c r="E211" s="22">
        <v>0</v>
      </c>
      <c r="F211" s="22">
        <v>0</v>
      </c>
    </row>
    <row r="212" spans="1:6" ht="18" hidden="1" customHeight="1" outlineLevel="1" collapsed="1" x14ac:dyDescent="0.2">
      <c r="A212" s="21" t="s">
        <v>0</v>
      </c>
      <c r="B212" s="21" t="s">
        <v>0</v>
      </c>
      <c r="C212" s="21" t="s">
        <v>167</v>
      </c>
      <c r="D212" s="20">
        <f>SUM(D208:D211)</f>
        <v>490821.27</v>
      </c>
      <c r="E212" s="20">
        <f>SUM(E208:E211)</f>
        <v>465359.74</v>
      </c>
      <c r="F212" s="20">
        <f>SUM(F208:F211)</f>
        <v>465359.74</v>
      </c>
    </row>
    <row r="213" spans="1:6" ht="14.5" customHeight="1" collapsed="1" x14ac:dyDescent="0.2">
      <c r="A213" s="19" t="s">
        <v>0</v>
      </c>
      <c r="B213" s="36" t="s">
        <v>172</v>
      </c>
      <c r="C213" s="36"/>
      <c r="D213" s="18">
        <f>SUM(D197:D199)+D202+D205+SUM(D208:D211)</f>
        <v>627926.17000000004</v>
      </c>
      <c r="E213" s="18">
        <f>SUM(E197:E199)+E202+E205+SUM(E208:E211)</f>
        <v>611306.54</v>
      </c>
      <c r="F213" s="18">
        <f>SUM(F197:F199)+F202+F205+SUM(F208:F211)</f>
        <v>611306.54</v>
      </c>
    </row>
    <row r="214" spans="1:6" ht="14.5" hidden="1" customHeight="1" outlineLevel="1" x14ac:dyDescent="0.2">
      <c r="A214" s="26" t="s">
        <v>0</v>
      </c>
      <c r="B214" s="36" t="s">
        <v>173</v>
      </c>
      <c r="C214" s="36"/>
      <c r="D214" s="25" t="s">
        <v>208</v>
      </c>
      <c r="E214" s="25" t="s">
        <v>174</v>
      </c>
      <c r="F214" s="25" t="s">
        <v>174</v>
      </c>
    </row>
    <row r="215" spans="1:6" ht="14.5" hidden="1" customHeight="1" outlineLevel="2" x14ac:dyDescent="0.2">
      <c r="A215" s="19" t="s">
        <v>0</v>
      </c>
      <c r="B215" s="17" t="s">
        <v>0</v>
      </c>
      <c r="C215" s="17" t="s">
        <v>205</v>
      </c>
      <c r="D215" s="24" t="s">
        <v>207</v>
      </c>
      <c r="E215" s="24" t="s">
        <v>26</v>
      </c>
      <c r="F215" s="24" t="s">
        <v>26</v>
      </c>
    </row>
    <row r="216" spans="1:6" ht="14.5" hidden="1" customHeight="1" outlineLevel="2" x14ac:dyDescent="0.2">
      <c r="A216" s="23" t="s">
        <v>0</v>
      </c>
      <c r="B216" s="23" t="s">
        <v>0</v>
      </c>
      <c r="C216" s="23" t="s">
        <v>206</v>
      </c>
      <c r="D216" s="22">
        <v>-3329</v>
      </c>
      <c r="E216" s="22">
        <v>0</v>
      </c>
      <c r="F216" s="22">
        <v>0</v>
      </c>
    </row>
    <row r="217" spans="1:6" ht="18" hidden="1" customHeight="1" outlineLevel="1" collapsed="1" x14ac:dyDescent="0.2">
      <c r="A217" s="21" t="s">
        <v>0</v>
      </c>
      <c r="B217" s="21" t="s">
        <v>0</v>
      </c>
      <c r="C217" s="21" t="s">
        <v>205</v>
      </c>
      <c r="D217" s="20">
        <f>D216</f>
        <v>-3329</v>
      </c>
      <c r="E217" s="20">
        <f>E216</f>
        <v>0</v>
      </c>
      <c r="F217" s="20">
        <f>F216</f>
        <v>0</v>
      </c>
    </row>
    <row r="218" spans="1:6" ht="14.5" hidden="1" customHeight="1" outlineLevel="2" x14ac:dyDescent="0.2">
      <c r="A218" s="19" t="s">
        <v>0</v>
      </c>
      <c r="B218" s="17" t="s">
        <v>0</v>
      </c>
      <c r="C218" s="17" t="s">
        <v>175</v>
      </c>
      <c r="D218" s="24" t="s">
        <v>202</v>
      </c>
      <c r="E218" s="24" t="s">
        <v>176</v>
      </c>
      <c r="F218" s="24" t="s">
        <v>176</v>
      </c>
    </row>
    <row r="219" spans="1:6" ht="14.5" hidden="1" customHeight="1" outlineLevel="2" x14ac:dyDescent="0.2">
      <c r="A219" s="23" t="s">
        <v>0</v>
      </c>
      <c r="B219" s="23" t="s">
        <v>0</v>
      </c>
      <c r="C219" s="23" t="s">
        <v>201</v>
      </c>
      <c r="D219" s="22">
        <v>-4562.72</v>
      </c>
      <c r="E219" s="22">
        <v>0</v>
      </c>
      <c r="F219" s="22">
        <v>0</v>
      </c>
    </row>
    <row r="220" spans="1:6" ht="14.5" hidden="1" customHeight="1" outlineLevel="2" x14ac:dyDescent="0.2">
      <c r="A220" s="23" t="s">
        <v>0</v>
      </c>
      <c r="B220" s="23" t="s">
        <v>0</v>
      </c>
      <c r="C220" s="23" t="s">
        <v>177</v>
      </c>
      <c r="D220" s="22">
        <v>0</v>
      </c>
      <c r="E220" s="22">
        <v>-14964.61</v>
      </c>
      <c r="F220" s="22">
        <v>-14964.61</v>
      </c>
    </row>
    <row r="221" spans="1:6" ht="14.5" hidden="1" customHeight="1" outlineLevel="2" x14ac:dyDescent="0.2">
      <c r="A221" s="23" t="s">
        <v>0</v>
      </c>
      <c r="B221" s="23" t="s">
        <v>0</v>
      </c>
      <c r="C221" s="23" t="s">
        <v>178</v>
      </c>
      <c r="D221" s="22">
        <v>0</v>
      </c>
      <c r="E221" s="22">
        <v>-1</v>
      </c>
      <c r="F221" s="22">
        <v>-1</v>
      </c>
    </row>
    <row r="222" spans="1:6" ht="14.5" hidden="1" customHeight="1" outlineLevel="2" x14ac:dyDescent="0.2">
      <c r="A222" s="23" t="s">
        <v>0</v>
      </c>
      <c r="B222" s="23" t="s">
        <v>0</v>
      </c>
      <c r="C222" s="23" t="s">
        <v>179</v>
      </c>
      <c r="D222" s="22">
        <v>-40</v>
      </c>
      <c r="E222" s="22">
        <v>-14</v>
      </c>
      <c r="F222" s="22">
        <v>-14</v>
      </c>
    </row>
    <row r="223" spans="1:6" ht="18" hidden="1" customHeight="1" outlineLevel="1" collapsed="1" x14ac:dyDescent="0.2">
      <c r="A223" s="21" t="s">
        <v>0</v>
      </c>
      <c r="B223" s="21" t="s">
        <v>0</v>
      </c>
      <c r="C223" s="21" t="s">
        <v>175</v>
      </c>
      <c r="D223" s="20">
        <f>SUM(D219:D222)</f>
        <v>-4602.72</v>
      </c>
      <c r="E223" s="20">
        <f>SUM(E219:E222)</f>
        <v>-14979.61</v>
      </c>
      <c r="F223" s="20">
        <f>SUM(F219:F222)</f>
        <v>-14979.61</v>
      </c>
    </row>
    <row r="224" spans="1:6" ht="14.5" hidden="1" customHeight="1" outlineLevel="2" x14ac:dyDescent="0.2">
      <c r="A224" s="19" t="s">
        <v>0</v>
      </c>
      <c r="B224" s="17" t="s">
        <v>0</v>
      </c>
      <c r="C224" s="17" t="s">
        <v>180</v>
      </c>
      <c r="D224" s="24" t="s">
        <v>198</v>
      </c>
      <c r="E224" s="24" t="s">
        <v>181</v>
      </c>
      <c r="F224" s="24" t="s">
        <v>181</v>
      </c>
    </row>
    <row r="225" spans="1:6" ht="14.5" hidden="1" customHeight="1" outlineLevel="2" x14ac:dyDescent="0.2">
      <c r="A225" s="23" t="s">
        <v>0</v>
      </c>
      <c r="B225" s="23" t="s">
        <v>0</v>
      </c>
      <c r="C225" s="23" t="s">
        <v>182</v>
      </c>
      <c r="D225" s="22">
        <v>161562</v>
      </c>
      <c r="E225" s="22">
        <v>157089</v>
      </c>
      <c r="F225" s="22">
        <v>157089</v>
      </c>
    </row>
    <row r="226" spans="1:6" ht="14.5" hidden="1" customHeight="1" outlineLevel="2" x14ac:dyDescent="0.2">
      <c r="A226" s="23" t="s">
        <v>0</v>
      </c>
      <c r="B226" s="23" t="s">
        <v>0</v>
      </c>
      <c r="C226" s="23" t="s">
        <v>197</v>
      </c>
      <c r="D226" s="22">
        <v>290.02</v>
      </c>
      <c r="E226" s="22">
        <v>0</v>
      </c>
      <c r="F226" s="22">
        <v>0</v>
      </c>
    </row>
    <row r="227" spans="1:6" ht="14.5" hidden="1" customHeight="1" outlineLevel="2" x14ac:dyDescent="0.2">
      <c r="A227" s="23" t="s">
        <v>0</v>
      </c>
      <c r="B227" s="23" t="s">
        <v>0</v>
      </c>
      <c r="C227" s="23" t="s">
        <v>196</v>
      </c>
      <c r="D227" s="22">
        <v>9</v>
      </c>
      <c r="E227" s="22">
        <v>0</v>
      </c>
      <c r="F227" s="22">
        <v>0</v>
      </c>
    </row>
    <row r="228" spans="1:6" ht="14.5" hidden="1" customHeight="1" outlineLevel="2" x14ac:dyDescent="0.2">
      <c r="A228" s="23" t="s">
        <v>0</v>
      </c>
      <c r="B228" s="23" t="s">
        <v>0</v>
      </c>
      <c r="C228" s="23" t="s">
        <v>183</v>
      </c>
      <c r="D228" s="22">
        <v>232864.19</v>
      </c>
      <c r="E228" s="22">
        <v>238120.44</v>
      </c>
      <c r="F228" s="22">
        <v>238120.44</v>
      </c>
    </row>
    <row r="229" spans="1:6" ht="18" hidden="1" customHeight="1" outlineLevel="1" collapsed="1" x14ac:dyDescent="0.2">
      <c r="A229" s="21" t="s">
        <v>0</v>
      </c>
      <c r="B229" s="21" t="s">
        <v>0</v>
      </c>
      <c r="C229" s="21" t="s">
        <v>180</v>
      </c>
      <c r="D229" s="20">
        <f>SUM(D225:D228)</f>
        <v>394725.20999999996</v>
      </c>
      <c r="E229" s="20">
        <f>SUM(E225:E228)</f>
        <v>395209.44</v>
      </c>
      <c r="F229" s="20">
        <f>SUM(F225:F228)</f>
        <v>395209.44</v>
      </c>
    </row>
    <row r="230" spans="1:6" ht="14.5" hidden="1" customHeight="1" outlineLevel="2" x14ac:dyDescent="0.2">
      <c r="A230" s="19" t="s">
        <v>0</v>
      </c>
      <c r="B230" s="17" t="s">
        <v>0</v>
      </c>
      <c r="C230" s="17" t="s">
        <v>184</v>
      </c>
      <c r="D230" s="24" t="s">
        <v>194</v>
      </c>
      <c r="E230" s="24" t="s">
        <v>185</v>
      </c>
      <c r="F230" s="24" t="s">
        <v>185</v>
      </c>
    </row>
    <row r="231" spans="1:6" ht="14.5" hidden="1" customHeight="1" outlineLevel="2" x14ac:dyDescent="0.2">
      <c r="A231" s="23" t="s">
        <v>0</v>
      </c>
      <c r="B231" s="23" t="s">
        <v>0</v>
      </c>
      <c r="C231" s="23" t="s">
        <v>186</v>
      </c>
      <c r="D231" s="22">
        <v>296923.94</v>
      </c>
      <c r="E231" s="22">
        <v>-2486127.83</v>
      </c>
      <c r="F231" s="22">
        <v>-2486127.83</v>
      </c>
    </row>
    <row r="232" spans="1:6" ht="18" hidden="1" customHeight="1" outlineLevel="1" collapsed="1" x14ac:dyDescent="0.2">
      <c r="A232" s="21" t="s">
        <v>0</v>
      </c>
      <c r="B232" s="21" t="s">
        <v>0</v>
      </c>
      <c r="C232" s="21" t="s">
        <v>184</v>
      </c>
      <c r="D232" s="20">
        <f>D231</f>
        <v>296923.94</v>
      </c>
      <c r="E232" s="20">
        <f>E231</f>
        <v>-2486127.83</v>
      </c>
      <c r="F232" s="20">
        <f>F231</f>
        <v>-2486127.83</v>
      </c>
    </row>
    <row r="233" spans="1:6" ht="14.5" customHeight="1" collapsed="1" x14ac:dyDescent="0.2">
      <c r="A233" s="19" t="s">
        <v>0</v>
      </c>
      <c r="B233" s="36" t="s">
        <v>187</v>
      </c>
      <c r="C233" s="36"/>
      <c r="D233" s="18">
        <f>D216+SUM(D219:D222)+SUM(D225:D228)+D231</f>
        <v>683717.42999999993</v>
      </c>
      <c r="E233" s="18">
        <f>E216+SUM(E219:E222)+SUM(E225:E228)+E231</f>
        <v>-2105898</v>
      </c>
      <c r="F233" s="18">
        <f>F216+SUM(F219:F222)+SUM(F225:F228)+F231</f>
        <v>-2105898</v>
      </c>
    </row>
    <row r="234" spans="1:6" ht="14.5" hidden="1" customHeight="1" outlineLevel="1" x14ac:dyDescent="0.2">
      <c r="A234" s="26" t="s">
        <v>0</v>
      </c>
      <c r="B234" s="36" t="s">
        <v>193</v>
      </c>
      <c r="C234" s="36"/>
      <c r="D234" s="25" t="s">
        <v>26</v>
      </c>
      <c r="E234" s="25" t="s">
        <v>26</v>
      </c>
      <c r="F234" s="25" t="s">
        <v>26</v>
      </c>
    </row>
    <row r="235" spans="1:6" ht="14.5" hidden="1" customHeight="1" outlineLevel="2" x14ac:dyDescent="0.2">
      <c r="A235" s="19" t="s">
        <v>0</v>
      </c>
      <c r="B235" s="17" t="s">
        <v>0</v>
      </c>
      <c r="C235" s="17" t="s">
        <v>190</v>
      </c>
      <c r="D235" s="24" t="s">
        <v>26</v>
      </c>
      <c r="E235" s="24" t="s">
        <v>26</v>
      </c>
      <c r="F235" s="24" t="s">
        <v>26</v>
      </c>
    </row>
    <row r="236" spans="1:6" ht="14.5" hidden="1" customHeight="1" outlineLevel="2" x14ac:dyDescent="0.2">
      <c r="A236" s="23" t="s">
        <v>0</v>
      </c>
      <c r="B236" s="23" t="s">
        <v>0</v>
      </c>
      <c r="C236" s="23" t="s">
        <v>192</v>
      </c>
      <c r="D236" s="22">
        <v>-6960</v>
      </c>
      <c r="E236" s="22">
        <v>0</v>
      </c>
      <c r="F236" s="22">
        <v>0</v>
      </c>
    </row>
    <row r="237" spans="1:6" ht="14.5" hidden="1" customHeight="1" outlineLevel="2" x14ac:dyDescent="0.2">
      <c r="A237" s="23" t="s">
        <v>0</v>
      </c>
      <c r="B237" s="23" t="s">
        <v>0</v>
      </c>
      <c r="C237" s="23" t="s">
        <v>191</v>
      </c>
      <c r="D237" s="22">
        <v>6960</v>
      </c>
      <c r="E237" s="22">
        <v>0</v>
      </c>
      <c r="F237" s="22">
        <v>0</v>
      </c>
    </row>
    <row r="238" spans="1:6" ht="18" hidden="1" customHeight="1" outlineLevel="1" collapsed="1" x14ac:dyDescent="0.2">
      <c r="A238" s="21" t="s">
        <v>0</v>
      </c>
      <c r="B238" s="21" t="s">
        <v>0</v>
      </c>
      <c r="C238" s="21" t="s">
        <v>190</v>
      </c>
      <c r="D238" s="20">
        <f>SUM(D236:D237)</f>
        <v>0</v>
      </c>
      <c r="E238" s="20">
        <f>SUM(E236:E237)</f>
        <v>0</v>
      </c>
      <c r="F238" s="20">
        <f>SUM(F236:F237)</f>
        <v>0</v>
      </c>
    </row>
    <row r="239" spans="1:6" ht="14.5" customHeight="1" collapsed="1" x14ac:dyDescent="0.2">
      <c r="A239" s="19" t="s">
        <v>0</v>
      </c>
      <c r="B239" s="36" t="s">
        <v>189</v>
      </c>
      <c r="C239" s="36"/>
      <c r="D239" s="18">
        <f>SUM(D236:D237)</f>
        <v>0</v>
      </c>
      <c r="E239" s="18">
        <f>SUM(E236:E237)</f>
        <v>0</v>
      </c>
      <c r="F239" s="18">
        <f>SUM(F236:F237)</f>
        <v>0</v>
      </c>
    </row>
    <row r="240" spans="1:6" ht="15" x14ac:dyDescent="0.2">
      <c r="A240" s="17" t="s">
        <v>0</v>
      </c>
    </row>
    <row r="241" spans="1:1" ht="15" x14ac:dyDescent="0.2">
      <c r="A241" s="17" t="s">
        <v>188</v>
      </c>
    </row>
  </sheetData>
  <mergeCells count="26">
    <mergeCell ref="B239:C239"/>
    <mergeCell ref="B195:C195"/>
    <mergeCell ref="B213:C213"/>
    <mergeCell ref="B214:C214"/>
    <mergeCell ref="B233:C233"/>
    <mergeCell ref="B234:C234"/>
    <mergeCell ref="B45:C45"/>
    <mergeCell ref="B84:C84"/>
    <mergeCell ref="B85:C85"/>
    <mergeCell ref="B109:C109"/>
    <mergeCell ref="B110:C110"/>
    <mergeCell ref="B158:C158"/>
    <mergeCell ref="B159:C159"/>
    <mergeCell ref="B168:C168"/>
    <mergeCell ref="B169:C169"/>
    <mergeCell ref="B194:C194"/>
    <mergeCell ref="B1:F1"/>
    <mergeCell ref="B2:F2"/>
    <mergeCell ref="B3:F3"/>
    <mergeCell ref="B4:F4"/>
    <mergeCell ref="B5:F5"/>
    <mergeCell ref="B6:F6"/>
    <mergeCell ref="B7:F7"/>
    <mergeCell ref="B9:C9"/>
    <mergeCell ref="B10:C10"/>
    <mergeCell ref="B44:C44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C35DB-4B97-8042-B8F8-E3B189813FCE}">
  <sheetPr>
    <pageSetUpPr fitToPage="1"/>
  </sheetPr>
  <dimension ref="A1:F249"/>
  <sheetViews>
    <sheetView topLeftCell="A9" zoomScaleNormal="100" workbookViewId="0">
      <selection activeCell="C15" sqref="C15"/>
    </sheetView>
  </sheetViews>
  <sheetFormatPr baseColWidth="10" defaultColWidth="21.5" defaultRowHeight="11.25" customHeight="1" outlineLevelRow="2" x14ac:dyDescent="0.2"/>
  <cols>
    <col min="1" max="1" width="13.6640625" style="16" customWidth="1" collapsed="1"/>
    <col min="2" max="2" width="2" style="16" customWidth="1" collapsed="1"/>
    <col min="3" max="3" width="51" style="16" customWidth="1" collapsed="1"/>
    <col min="4" max="5" width="18.5" style="16" customWidth="1" collapsed="1"/>
    <col min="6" max="6" width="11.33203125" style="16" customWidth="1" collapsed="1"/>
    <col min="7" max="16384" width="21.5" style="16"/>
  </cols>
  <sheetData>
    <row r="1" spans="1:6" ht="33" customHeight="1" x14ac:dyDescent="0.2">
      <c r="A1" s="17" t="s">
        <v>0</v>
      </c>
      <c r="B1" s="33" t="s">
        <v>0</v>
      </c>
      <c r="C1" s="33"/>
      <c r="D1" s="33"/>
      <c r="E1" s="33"/>
      <c r="F1" s="33"/>
    </row>
    <row r="2" spans="1:6" ht="14.5" customHeight="1" x14ac:dyDescent="0.2">
      <c r="A2" s="28" t="s">
        <v>1</v>
      </c>
      <c r="B2" s="33" t="s">
        <v>2</v>
      </c>
      <c r="C2" s="33"/>
      <c r="D2" s="33"/>
      <c r="E2" s="33"/>
      <c r="F2" s="33"/>
    </row>
    <row r="3" spans="1:6" ht="14.5" customHeight="1" x14ac:dyDescent="0.2">
      <c r="A3" s="28" t="s">
        <v>3</v>
      </c>
      <c r="B3" s="33" t="s">
        <v>4</v>
      </c>
      <c r="C3" s="33"/>
      <c r="D3" s="33"/>
      <c r="E3" s="33"/>
      <c r="F3" s="33"/>
    </row>
    <row r="4" spans="1:6" ht="14.5" customHeight="1" x14ac:dyDescent="0.2">
      <c r="A4" s="28" t="s">
        <v>5</v>
      </c>
      <c r="B4" s="33" t="s">
        <v>0</v>
      </c>
      <c r="C4" s="33"/>
      <c r="D4" s="33"/>
      <c r="E4" s="33"/>
      <c r="F4" s="33"/>
    </row>
    <row r="5" spans="1:6" ht="14.5" customHeight="1" x14ac:dyDescent="0.2">
      <c r="A5" s="28" t="s">
        <v>6</v>
      </c>
      <c r="B5" s="33" t="s">
        <v>7</v>
      </c>
      <c r="C5" s="33"/>
      <c r="D5" s="33"/>
      <c r="E5" s="33"/>
      <c r="F5" s="33"/>
    </row>
    <row r="6" spans="1:6" ht="14.5" customHeight="1" x14ac:dyDescent="0.2">
      <c r="A6" s="28" t="s">
        <v>8</v>
      </c>
      <c r="B6" s="33" t="s">
        <v>9</v>
      </c>
      <c r="C6" s="33"/>
      <c r="D6" s="33"/>
      <c r="E6" s="33"/>
      <c r="F6" s="33"/>
    </row>
    <row r="7" spans="1:6" ht="14.5" customHeight="1" x14ac:dyDescent="0.2">
      <c r="A7" s="28" t="s">
        <v>10</v>
      </c>
      <c r="B7" s="34">
        <v>44601.723237962964</v>
      </c>
      <c r="C7" s="34"/>
      <c r="D7" s="34"/>
      <c r="E7" s="34"/>
      <c r="F7" s="34"/>
    </row>
    <row r="8" spans="1:6" ht="15" x14ac:dyDescent="0.2">
      <c r="A8" s="17" t="s">
        <v>0</v>
      </c>
    </row>
    <row r="9" spans="1:6" ht="18" customHeight="1" x14ac:dyDescent="0.2">
      <c r="A9" s="27" t="s">
        <v>0</v>
      </c>
      <c r="B9" s="35" t="s">
        <v>0</v>
      </c>
      <c r="C9" s="35"/>
      <c r="D9" s="27" t="s">
        <v>339</v>
      </c>
      <c r="E9" s="27" t="s">
        <v>338</v>
      </c>
      <c r="F9" s="27" t="s">
        <v>337</v>
      </c>
    </row>
    <row r="10" spans="1:6" ht="14.5" customHeight="1" outlineLevel="1" x14ac:dyDescent="0.2">
      <c r="A10" s="26" t="s">
        <v>0</v>
      </c>
      <c r="B10" s="36" t="s">
        <v>13</v>
      </c>
      <c r="C10" s="36"/>
      <c r="D10" s="25" t="s">
        <v>0</v>
      </c>
      <c r="E10" s="25" t="s">
        <v>0</v>
      </c>
      <c r="F10" s="25" t="s">
        <v>0</v>
      </c>
    </row>
    <row r="11" spans="1:6" ht="14.5" customHeight="1" outlineLevel="2" x14ac:dyDescent="0.2">
      <c r="A11" s="19" t="s">
        <v>0</v>
      </c>
      <c r="B11" s="17" t="s">
        <v>0</v>
      </c>
      <c r="C11" s="17" t="s">
        <v>14</v>
      </c>
      <c r="D11" s="24" t="s">
        <v>0</v>
      </c>
      <c r="E11" s="24" t="s">
        <v>0</v>
      </c>
      <c r="F11" s="24" t="s">
        <v>0</v>
      </c>
    </row>
    <row r="12" spans="1:6" ht="14.5" customHeight="1" outlineLevel="2" x14ac:dyDescent="0.2">
      <c r="A12" s="23" t="s">
        <v>0</v>
      </c>
      <c r="B12" s="23" t="s">
        <v>0</v>
      </c>
      <c r="C12" s="23" t="s">
        <v>15</v>
      </c>
      <c r="D12" s="22">
        <v>0</v>
      </c>
      <c r="E12" s="22">
        <v>0</v>
      </c>
      <c r="F12" s="22">
        <v>22284705</v>
      </c>
    </row>
    <row r="13" spans="1:6" ht="14.5" customHeight="1" outlineLevel="2" x14ac:dyDescent="0.2">
      <c r="A13" s="23" t="s">
        <v>0</v>
      </c>
      <c r="B13" s="23" t="s">
        <v>0</v>
      </c>
      <c r="C13" s="23" t="s">
        <v>16</v>
      </c>
      <c r="D13" s="22">
        <v>-18570.560000000001</v>
      </c>
      <c r="E13" s="22">
        <v>-222847.05</v>
      </c>
      <c r="F13" s="22">
        <v>-2178626.2799999998</v>
      </c>
    </row>
    <row r="14" spans="1:6" ht="14.5" customHeight="1" outlineLevel="2" x14ac:dyDescent="0.2">
      <c r="A14" s="23" t="s">
        <v>0</v>
      </c>
      <c r="B14" s="23" t="s">
        <v>0</v>
      </c>
      <c r="C14" s="23" t="s">
        <v>17</v>
      </c>
      <c r="D14" s="22">
        <v>0</v>
      </c>
      <c r="E14" s="22">
        <v>0</v>
      </c>
      <c r="F14" s="22">
        <v>8559200</v>
      </c>
    </row>
    <row r="15" spans="1:6" ht="14.5" customHeight="1" outlineLevel="2" x14ac:dyDescent="0.2">
      <c r="A15" s="23" t="s">
        <v>0</v>
      </c>
      <c r="B15" s="23" t="s">
        <v>0</v>
      </c>
      <c r="C15" s="23" t="s">
        <v>18</v>
      </c>
      <c r="D15" s="22">
        <v>0</v>
      </c>
      <c r="E15" s="22">
        <v>0</v>
      </c>
      <c r="F15" s="22">
        <v>14701800</v>
      </c>
    </row>
    <row r="16" spans="1:6" ht="14.5" customHeight="1" outlineLevel="2" x14ac:dyDescent="0.2">
      <c r="A16" s="23" t="s">
        <v>0</v>
      </c>
      <c r="B16" s="23" t="s">
        <v>0</v>
      </c>
      <c r="C16" s="23" t="s">
        <v>19</v>
      </c>
      <c r="D16" s="22">
        <v>99500</v>
      </c>
      <c r="E16" s="22">
        <v>0</v>
      </c>
      <c r="F16" s="22">
        <v>5695871</v>
      </c>
    </row>
    <row r="17" spans="1:6" ht="14.5" customHeight="1" outlineLevel="2" x14ac:dyDescent="0.2">
      <c r="A17" s="23" t="s">
        <v>0</v>
      </c>
      <c r="B17" s="23" t="s">
        <v>0</v>
      </c>
      <c r="C17" s="23" t="s">
        <v>20</v>
      </c>
      <c r="D17" s="22">
        <v>-31800.6</v>
      </c>
      <c r="E17" s="22">
        <v>-262208.52</v>
      </c>
      <c r="F17" s="22">
        <v>-2035347.96</v>
      </c>
    </row>
    <row r="18" spans="1:6" ht="18" customHeight="1" outlineLevel="1" x14ac:dyDescent="0.2">
      <c r="A18" s="21" t="s">
        <v>0</v>
      </c>
      <c r="B18" s="21" t="s">
        <v>0</v>
      </c>
      <c r="C18" s="21" t="s">
        <v>14</v>
      </c>
      <c r="D18" s="20">
        <f>SUM(D12:D17)</f>
        <v>49128.840000000004</v>
      </c>
      <c r="E18" s="20">
        <f>SUM(E12:E17)</f>
        <v>-485055.57</v>
      </c>
      <c r="F18" s="20">
        <f>SUM(F12:F17)</f>
        <v>47027601.759999998</v>
      </c>
    </row>
    <row r="19" spans="1:6" ht="14.5" customHeight="1" outlineLevel="2" x14ac:dyDescent="0.2">
      <c r="A19" s="19" t="s">
        <v>0</v>
      </c>
      <c r="B19" s="17" t="s">
        <v>0</v>
      </c>
      <c r="C19" s="17" t="s">
        <v>21</v>
      </c>
      <c r="D19" s="24" t="s">
        <v>0</v>
      </c>
      <c r="E19" s="24" t="s">
        <v>0</v>
      </c>
      <c r="F19" s="24" t="s">
        <v>0</v>
      </c>
    </row>
    <row r="20" spans="1:6" ht="14.5" customHeight="1" outlineLevel="2" x14ac:dyDescent="0.2">
      <c r="A20" s="23" t="s">
        <v>0</v>
      </c>
      <c r="B20" s="23" t="s">
        <v>0</v>
      </c>
      <c r="C20" s="23" t="s">
        <v>22</v>
      </c>
      <c r="D20" s="22">
        <v>72634.899999999994</v>
      </c>
      <c r="E20" s="22">
        <v>0</v>
      </c>
      <c r="F20" s="22">
        <v>72841</v>
      </c>
    </row>
    <row r="21" spans="1:6" ht="14.5" customHeight="1" outlineLevel="2" x14ac:dyDescent="0.2">
      <c r="A21" s="23" t="s">
        <v>0</v>
      </c>
      <c r="B21" s="23" t="s">
        <v>0</v>
      </c>
      <c r="C21" s="23" t="s">
        <v>23</v>
      </c>
      <c r="D21" s="22">
        <v>-7743.82</v>
      </c>
      <c r="E21" s="22">
        <v>-5765.7</v>
      </c>
      <c r="F21" s="22">
        <v>-31203.42</v>
      </c>
    </row>
    <row r="22" spans="1:6" ht="18" customHeight="1" outlineLevel="1" x14ac:dyDescent="0.2">
      <c r="A22" s="21" t="s">
        <v>0</v>
      </c>
      <c r="B22" s="21" t="s">
        <v>0</v>
      </c>
      <c r="C22" s="21" t="s">
        <v>21</v>
      </c>
      <c r="D22" s="20">
        <f>SUM(D20:D21)</f>
        <v>64891.079999999994</v>
      </c>
      <c r="E22" s="20">
        <f>SUM(E20:E21)</f>
        <v>-5765.7</v>
      </c>
      <c r="F22" s="20">
        <f>SUM(F20:F21)</f>
        <v>41637.58</v>
      </c>
    </row>
    <row r="23" spans="1:6" ht="14.5" customHeight="1" outlineLevel="2" x14ac:dyDescent="0.2">
      <c r="A23" s="19" t="s">
        <v>0</v>
      </c>
      <c r="B23" s="17" t="s">
        <v>0</v>
      </c>
      <c r="C23" s="17" t="s">
        <v>24</v>
      </c>
      <c r="D23" s="24" t="s">
        <v>0</v>
      </c>
      <c r="E23" s="24" t="s">
        <v>0</v>
      </c>
      <c r="F23" s="24" t="s">
        <v>0</v>
      </c>
    </row>
    <row r="24" spans="1:6" ht="14.5" customHeight="1" outlineLevel="2" x14ac:dyDescent="0.2">
      <c r="A24" s="23" t="s">
        <v>0</v>
      </c>
      <c r="B24" s="23" t="s">
        <v>0</v>
      </c>
      <c r="C24" s="23" t="s">
        <v>336</v>
      </c>
      <c r="D24" s="22">
        <v>200</v>
      </c>
      <c r="E24" s="22">
        <v>-830</v>
      </c>
      <c r="F24" s="22">
        <v>60</v>
      </c>
    </row>
    <row r="25" spans="1:6" ht="14.5" customHeight="1" outlineLevel="2" x14ac:dyDescent="0.2">
      <c r="A25" s="23" t="s">
        <v>0</v>
      </c>
      <c r="B25" s="23" t="s">
        <v>0</v>
      </c>
      <c r="C25" s="23" t="s">
        <v>27</v>
      </c>
      <c r="D25" s="22">
        <v>119</v>
      </c>
      <c r="E25" s="22">
        <v>-56</v>
      </c>
      <c r="F25" s="22">
        <v>0</v>
      </c>
    </row>
    <row r="26" spans="1:6" ht="18" customHeight="1" outlineLevel="1" x14ac:dyDescent="0.2">
      <c r="A26" s="21" t="s">
        <v>0</v>
      </c>
      <c r="B26" s="21" t="s">
        <v>0</v>
      </c>
      <c r="C26" s="21" t="s">
        <v>24</v>
      </c>
      <c r="D26" s="20">
        <f>SUM(D24:D25)</f>
        <v>319</v>
      </c>
      <c r="E26" s="20">
        <f>SUM(E24:E25)</f>
        <v>-886</v>
      </c>
      <c r="F26" s="20">
        <f>SUM(F24:F25)</f>
        <v>60</v>
      </c>
    </row>
    <row r="27" spans="1:6" ht="14.5" customHeight="1" outlineLevel="2" x14ac:dyDescent="0.2">
      <c r="A27" s="19" t="s">
        <v>0</v>
      </c>
      <c r="B27" s="17" t="s">
        <v>0</v>
      </c>
      <c r="C27" s="17" t="s">
        <v>28</v>
      </c>
      <c r="D27" s="24" t="s">
        <v>0</v>
      </c>
      <c r="E27" s="24" t="s">
        <v>0</v>
      </c>
      <c r="F27" s="24" t="s">
        <v>0</v>
      </c>
    </row>
    <row r="28" spans="1:6" ht="14.5" customHeight="1" outlineLevel="2" x14ac:dyDescent="0.2">
      <c r="A28" s="23" t="s">
        <v>0</v>
      </c>
      <c r="B28" s="23" t="s">
        <v>0</v>
      </c>
      <c r="C28" s="23" t="s">
        <v>29</v>
      </c>
      <c r="D28" s="22">
        <v>0</v>
      </c>
      <c r="E28" s="22">
        <v>-22029</v>
      </c>
      <c r="F28" s="22">
        <v>1018</v>
      </c>
    </row>
    <row r="29" spans="1:6" ht="14.5" customHeight="1" outlineLevel="2" x14ac:dyDescent="0.2">
      <c r="A29" s="23" t="s">
        <v>0</v>
      </c>
      <c r="B29" s="23" t="s">
        <v>0</v>
      </c>
      <c r="C29" s="23" t="s">
        <v>30</v>
      </c>
      <c r="D29" s="22">
        <v>-351</v>
      </c>
      <c r="E29" s="22">
        <v>-924</v>
      </c>
      <c r="F29" s="22">
        <v>351</v>
      </c>
    </row>
    <row r="30" spans="1:6" ht="14.5" customHeight="1" outlineLevel="2" x14ac:dyDescent="0.2">
      <c r="A30" s="23" t="s">
        <v>0</v>
      </c>
      <c r="B30" s="23" t="s">
        <v>0</v>
      </c>
      <c r="C30" s="23" t="s">
        <v>31</v>
      </c>
      <c r="D30" s="22">
        <v>7262</v>
      </c>
      <c r="E30" s="22">
        <v>0</v>
      </c>
      <c r="F30" s="22">
        <v>0</v>
      </c>
    </row>
    <row r="31" spans="1:6" ht="14.5" customHeight="1" outlineLevel="2" x14ac:dyDescent="0.2">
      <c r="A31" s="23" t="s">
        <v>0</v>
      </c>
      <c r="B31" s="23" t="s">
        <v>0</v>
      </c>
      <c r="C31" s="23" t="s">
        <v>335</v>
      </c>
      <c r="D31" s="22">
        <v>0</v>
      </c>
      <c r="E31" s="22">
        <v>74264</v>
      </c>
      <c r="F31" s="22">
        <v>74264</v>
      </c>
    </row>
    <row r="32" spans="1:6" ht="18" customHeight="1" outlineLevel="1" x14ac:dyDescent="0.2">
      <c r="A32" s="21" t="s">
        <v>0</v>
      </c>
      <c r="B32" s="21" t="s">
        <v>0</v>
      </c>
      <c r="C32" s="21" t="s">
        <v>28</v>
      </c>
      <c r="D32" s="20">
        <f>SUM(D28:D31)</f>
        <v>6911</v>
      </c>
      <c r="E32" s="20">
        <f>SUM(E28:E31)</f>
        <v>51311</v>
      </c>
      <c r="F32" s="20">
        <f>SUM(F28:F31)</f>
        <v>75633</v>
      </c>
    </row>
    <row r="33" spans="1:6" ht="14.5" customHeight="1" outlineLevel="2" x14ac:dyDescent="0.2">
      <c r="A33" s="19" t="s">
        <v>0</v>
      </c>
      <c r="B33" s="17" t="s">
        <v>0</v>
      </c>
      <c r="C33" s="17" t="s">
        <v>333</v>
      </c>
      <c r="D33" s="24" t="s">
        <v>0</v>
      </c>
      <c r="E33" s="24" t="s">
        <v>0</v>
      </c>
      <c r="F33" s="24" t="s">
        <v>0</v>
      </c>
    </row>
    <row r="34" spans="1:6" ht="14.5" customHeight="1" outlineLevel="2" x14ac:dyDescent="0.2">
      <c r="A34" s="23" t="s">
        <v>0</v>
      </c>
      <c r="B34" s="23" t="s">
        <v>0</v>
      </c>
      <c r="C34" s="23" t="s">
        <v>334</v>
      </c>
      <c r="D34" s="22">
        <v>-14114.38</v>
      </c>
      <c r="E34" s="22">
        <v>13732.09</v>
      </c>
      <c r="F34" s="22">
        <v>13732.09</v>
      </c>
    </row>
    <row r="35" spans="1:6" ht="18" customHeight="1" outlineLevel="1" x14ac:dyDescent="0.2">
      <c r="A35" s="21" t="s">
        <v>0</v>
      </c>
      <c r="B35" s="21" t="s">
        <v>0</v>
      </c>
      <c r="C35" s="21" t="s">
        <v>333</v>
      </c>
      <c r="D35" s="20">
        <f>D34</f>
        <v>-14114.38</v>
      </c>
      <c r="E35" s="20">
        <f>E34</f>
        <v>13732.09</v>
      </c>
      <c r="F35" s="20">
        <f>F34</f>
        <v>13732.09</v>
      </c>
    </row>
    <row r="36" spans="1:6" ht="14.5" customHeight="1" outlineLevel="2" x14ac:dyDescent="0.2">
      <c r="A36" s="19" t="s">
        <v>0</v>
      </c>
      <c r="B36" s="17" t="s">
        <v>0</v>
      </c>
      <c r="C36" s="17" t="s">
        <v>32</v>
      </c>
      <c r="D36" s="24" t="s">
        <v>0</v>
      </c>
      <c r="E36" s="24" t="s">
        <v>0</v>
      </c>
      <c r="F36" s="24" t="s">
        <v>0</v>
      </c>
    </row>
    <row r="37" spans="1:6" ht="14.5" customHeight="1" outlineLevel="2" x14ac:dyDescent="0.2">
      <c r="A37" s="23" t="s">
        <v>0</v>
      </c>
      <c r="B37" s="23" t="s">
        <v>0</v>
      </c>
      <c r="C37" s="23" t="s">
        <v>332</v>
      </c>
      <c r="D37" s="22">
        <v>18774.68</v>
      </c>
      <c r="E37" s="22">
        <v>-76457.05</v>
      </c>
      <c r="F37" s="22">
        <v>677053.14</v>
      </c>
    </row>
    <row r="38" spans="1:6" ht="14.5" customHeight="1" outlineLevel="2" x14ac:dyDescent="0.2">
      <c r="A38" s="23" t="s">
        <v>0</v>
      </c>
      <c r="B38" s="23" t="s">
        <v>0</v>
      </c>
      <c r="C38" s="23" t="s">
        <v>34</v>
      </c>
      <c r="D38" s="22">
        <v>9821.31</v>
      </c>
      <c r="E38" s="22">
        <v>4319.7700000000004</v>
      </c>
      <c r="F38" s="22">
        <v>954319.77</v>
      </c>
    </row>
    <row r="39" spans="1:6" ht="14.5" customHeight="1" outlineLevel="2" x14ac:dyDescent="0.2">
      <c r="A39" s="23" t="s">
        <v>0</v>
      </c>
      <c r="B39" s="23" t="s">
        <v>0</v>
      </c>
      <c r="C39" s="23" t="s">
        <v>35</v>
      </c>
      <c r="D39" s="22">
        <v>-898517.07</v>
      </c>
      <c r="E39" s="22">
        <v>56</v>
      </c>
      <c r="F39" s="22">
        <v>10056</v>
      </c>
    </row>
    <row r="40" spans="1:6" ht="14.5" customHeight="1" outlineLevel="2" x14ac:dyDescent="0.2">
      <c r="A40" s="23" t="s">
        <v>0</v>
      </c>
      <c r="B40" s="23" t="s">
        <v>0</v>
      </c>
      <c r="C40" s="23" t="s">
        <v>36</v>
      </c>
      <c r="D40" s="22">
        <v>0</v>
      </c>
      <c r="E40" s="22">
        <v>198.5</v>
      </c>
      <c r="F40" s="22">
        <v>10659.37</v>
      </c>
    </row>
    <row r="41" spans="1:6" ht="14.5" customHeight="1" outlineLevel="2" x14ac:dyDescent="0.2">
      <c r="A41" s="23" t="s">
        <v>0</v>
      </c>
      <c r="B41" s="23" t="s">
        <v>0</v>
      </c>
      <c r="C41" s="23" t="s">
        <v>37</v>
      </c>
      <c r="D41" s="22">
        <v>0</v>
      </c>
      <c r="E41" s="22">
        <v>-50940.66</v>
      </c>
      <c r="F41" s="22">
        <v>8514.34</v>
      </c>
    </row>
    <row r="42" spans="1:6" ht="14.5" customHeight="1" outlineLevel="2" x14ac:dyDescent="0.2">
      <c r="A42" s="23" t="s">
        <v>0</v>
      </c>
      <c r="B42" s="23" t="s">
        <v>0</v>
      </c>
      <c r="C42" s="23" t="s">
        <v>38</v>
      </c>
      <c r="D42" s="22">
        <v>1555.23</v>
      </c>
      <c r="E42" s="22">
        <v>186.95</v>
      </c>
      <c r="F42" s="22">
        <v>200186.95</v>
      </c>
    </row>
    <row r="43" spans="1:6" ht="14.5" customHeight="1" outlineLevel="2" x14ac:dyDescent="0.2">
      <c r="A43" s="23" t="s">
        <v>0</v>
      </c>
      <c r="B43" s="23" t="s">
        <v>0</v>
      </c>
      <c r="C43" s="23" t="s">
        <v>331</v>
      </c>
      <c r="D43" s="22">
        <v>3063.89</v>
      </c>
      <c r="E43" s="22">
        <v>0</v>
      </c>
      <c r="F43" s="22">
        <v>0</v>
      </c>
    </row>
    <row r="44" spans="1:6" ht="18" customHeight="1" outlineLevel="1" x14ac:dyDescent="0.2">
      <c r="A44" s="21" t="s">
        <v>0</v>
      </c>
      <c r="B44" s="21" t="s">
        <v>0</v>
      </c>
      <c r="C44" s="21" t="s">
        <v>32</v>
      </c>
      <c r="D44" s="20">
        <f>SUM(D37:D43)</f>
        <v>-865301.96</v>
      </c>
      <c r="E44" s="20">
        <f>SUM(E37:E43)</f>
        <v>-122636.49</v>
      </c>
      <c r="F44" s="20">
        <f>SUM(F37:F43)</f>
        <v>1860789.5700000003</v>
      </c>
    </row>
    <row r="45" spans="1:6" ht="14.5" customHeight="1" x14ac:dyDescent="0.2">
      <c r="A45" s="19" t="s">
        <v>0</v>
      </c>
      <c r="B45" s="36" t="s">
        <v>39</v>
      </c>
      <c r="C45" s="36"/>
      <c r="D45" s="18">
        <f>SUM(D12:D17)+SUM(D20:D21)+SUM(D24:D25)+SUM(D28:D31)+D34+SUM(D37:D43)</f>
        <v>-758166.41999999993</v>
      </c>
      <c r="E45" s="18">
        <f>SUM(E12:E17)+SUM(E20:E21)+SUM(E24:E25)+SUM(E28:E31)+E34+SUM(E37:E43)</f>
        <v>-549300.67000000004</v>
      </c>
      <c r="F45" s="18">
        <f>SUM(F12:F17)+SUM(F20:F21)+SUM(F24:F25)+SUM(F28:F31)+F34+SUM(F37:F43)</f>
        <v>49019454</v>
      </c>
    </row>
    <row r="46" spans="1:6" ht="14.5" customHeight="1" outlineLevel="1" x14ac:dyDescent="0.2">
      <c r="A46" s="26" t="s">
        <v>0</v>
      </c>
      <c r="B46" s="36" t="s">
        <v>40</v>
      </c>
      <c r="C46" s="36"/>
      <c r="D46" s="25" t="s">
        <v>0</v>
      </c>
      <c r="E46" s="25" t="s">
        <v>0</v>
      </c>
      <c r="F46" s="25" t="s">
        <v>0</v>
      </c>
    </row>
    <row r="47" spans="1:6" ht="14.5" customHeight="1" outlineLevel="2" x14ac:dyDescent="0.2">
      <c r="A47" s="19" t="s">
        <v>0</v>
      </c>
      <c r="B47" s="17" t="s">
        <v>0</v>
      </c>
      <c r="C47" s="17" t="s">
        <v>41</v>
      </c>
      <c r="D47" s="24" t="s">
        <v>0</v>
      </c>
      <c r="E47" s="24" t="s">
        <v>0</v>
      </c>
      <c r="F47" s="24" t="s">
        <v>0</v>
      </c>
    </row>
    <row r="48" spans="1:6" ht="14.5" customHeight="1" outlineLevel="2" x14ac:dyDescent="0.2">
      <c r="A48" s="23" t="s">
        <v>0</v>
      </c>
      <c r="B48" s="23" t="s">
        <v>0</v>
      </c>
      <c r="C48" s="23" t="s">
        <v>42</v>
      </c>
      <c r="D48" s="22">
        <v>465691</v>
      </c>
      <c r="E48" s="22">
        <v>0</v>
      </c>
      <c r="F48" s="22">
        <v>-1625691</v>
      </c>
    </row>
    <row r="49" spans="1:6" ht="14.5" customHeight="1" outlineLevel="2" x14ac:dyDescent="0.2">
      <c r="A49" s="23" t="s">
        <v>0</v>
      </c>
      <c r="B49" s="23" t="s">
        <v>0</v>
      </c>
      <c r="C49" s="23" t="s">
        <v>330</v>
      </c>
      <c r="D49" s="22">
        <v>0</v>
      </c>
      <c r="E49" s="22">
        <v>-580000</v>
      </c>
      <c r="F49" s="22">
        <v>-580000</v>
      </c>
    </row>
    <row r="50" spans="1:6" ht="14.5" customHeight="1" outlineLevel="2" x14ac:dyDescent="0.2">
      <c r="A50" s="23" t="s">
        <v>0</v>
      </c>
      <c r="B50" s="23" t="s">
        <v>0</v>
      </c>
      <c r="C50" s="23" t="s">
        <v>329</v>
      </c>
      <c r="D50" s="22">
        <v>-986578</v>
      </c>
      <c r="E50" s="22">
        <v>1045691</v>
      </c>
      <c r="F50" s="22">
        <v>1045691</v>
      </c>
    </row>
    <row r="51" spans="1:6" ht="14.5" customHeight="1" outlineLevel="2" x14ac:dyDescent="0.2">
      <c r="A51" s="23" t="s">
        <v>0</v>
      </c>
      <c r="B51" s="23" t="s">
        <v>0</v>
      </c>
      <c r="C51" s="23" t="s">
        <v>43</v>
      </c>
      <c r="D51" s="22">
        <v>0</v>
      </c>
      <c r="E51" s="22">
        <v>0</v>
      </c>
      <c r="F51" s="22">
        <v>-19020451</v>
      </c>
    </row>
    <row r="52" spans="1:6" ht="14.5" customHeight="1" outlineLevel="2" x14ac:dyDescent="0.2">
      <c r="A52" s="23" t="s">
        <v>0</v>
      </c>
      <c r="B52" s="23" t="s">
        <v>0</v>
      </c>
      <c r="C52" s="23" t="s">
        <v>44</v>
      </c>
      <c r="D52" s="22">
        <v>0</v>
      </c>
      <c r="E52" s="22">
        <v>0</v>
      </c>
      <c r="F52" s="22">
        <v>-14701800</v>
      </c>
    </row>
    <row r="53" spans="1:6" ht="14.5" customHeight="1" outlineLevel="2" x14ac:dyDescent="0.2">
      <c r="A53" s="23" t="s">
        <v>0</v>
      </c>
      <c r="B53" s="23" t="s">
        <v>0</v>
      </c>
      <c r="C53" s="23" t="s">
        <v>45</v>
      </c>
      <c r="D53" s="22">
        <v>24792.959999999999</v>
      </c>
      <c r="E53" s="22">
        <v>3092456</v>
      </c>
      <c r="F53" s="22">
        <v>-936064</v>
      </c>
    </row>
    <row r="54" spans="1:6" ht="14.5" customHeight="1" outlineLevel="2" x14ac:dyDescent="0.2">
      <c r="A54" s="23" t="s">
        <v>0</v>
      </c>
      <c r="B54" s="23" t="s">
        <v>0</v>
      </c>
      <c r="C54" s="23" t="s">
        <v>46</v>
      </c>
      <c r="D54" s="22">
        <v>223963.06</v>
      </c>
      <c r="E54" s="22">
        <v>-1072019.17</v>
      </c>
      <c r="F54" s="22">
        <v>580000.39</v>
      </c>
    </row>
    <row r="55" spans="1:6" ht="14.5" customHeight="1" outlineLevel="2" x14ac:dyDescent="0.2">
      <c r="A55" s="23" t="s">
        <v>0</v>
      </c>
      <c r="B55" s="23" t="s">
        <v>0</v>
      </c>
      <c r="C55" s="23" t="s">
        <v>47</v>
      </c>
      <c r="D55" s="22">
        <v>1761733.74</v>
      </c>
      <c r="E55" s="22">
        <v>-2783051.77</v>
      </c>
      <c r="F55" s="22">
        <v>-296923.94</v>
      </c>
    </row>
    <row r="56" spans="1:6" ht="18" customHeight="1" outlineLevel="1" x14ac:dyDescent="0.2">
      <c r="A56" s="21" t="s">
        <v>0</v>
      </c>
      <c r="B56" s="21" t="s">
        <v>0</v>
      </c>
      <c r="C56" s="21" t="s">
        <v>41</v>
      </c>
      <c r="D56" s="20">
        <f>SUM(D48:D55)</f>
        <v>1489602.76</v>
      </c>
      <c r="E56" s="20">
        <f>SUM(E48:E55)</f>
        <v>-296923.93999999994</v>
      </c>
      <c r="F56" s="20">
        <f>SUM(F48:F55)</f>
        <v>-35535238.549999997</v>
      </c>
    </row>
    <row r="57" spans="1:6" ht="14.5" customHeight="1" outlineLevel="2" x14ac:dyDescent="0.2">
      <c r="A57" s="19" t="s">
        <v>0</v>
      </c>
      <c r="B57" s="17" t="s">
        <v>0</v>
      </c>
      <c r="C57" s="17" t="s">
        <v>48</v>
      </c>
      <c r="D57" s="24" t="s">
        <v>0</v>
      </c>
      <c r="E57" s="24" t="s">
        <v>0</v>
      </c>
      <c r="F57" s="24" t="s">
        <v>0</v>
      </c>
    </row>
    <row r="58" spans="1:6" ht="14.5" customHeight="1" outlineLevel="2" x14ac:dyDescent="0.2">
      <c r="A58" s="23" t="s">
        <v>0</v>
      </c>
      <c r="B58" s="23" t="s">
        <v>0</v>
      </c>
      <c r="C58" s="23" t="s">
        <v>49</v>
      </c>
      <c r="D58" s="22">
        <v>0</v>
      </c>
      <c r="E58" s="22">
        <v>-5500000</v>
      </c>
      <c r="F58" s="22">
        <v>-13000000</v>
      </c>
    </row>
    <row r="59" spans="1:6" ht="18" customHeight="1" outlineLevel="1" x14ac:dyDescent="0.2">
      <c r="A59" s="21" t="s">
        <v>0</v>
      </c>
      <c r="B59" s="21" t="s">
        <v>0</v>
      </c>
      <c r="C59" s="21" t="s">
        <v>48</v>
      </c>
      <c r="D59" s="20">
        <f>D58</f>
        <v>0</v>
      </c>
      <c r="E59" s="20">
        <f>E58</f>
        <v>-5500000</v>
      </c>
      <c r="F59" s="20">
        <f>F58</f>
        <v>-13000000</v>
      </c>
    </row>
    <row r="60" spans="1:6" ht="14.5" customHeight="1" outlineLevel="2" x14ac:dyDescent="0.2">
      <c r="A60" s="19" t="s">
        <v>0</v>
      </c>
      <c r="B60" s="17" t="s">
        <v>0</v>
      </c>
      <c r="C60" s="17" t="s">
        <v>50</v>
      </c>
      <c r="D60" s="24" t="s">
        <v>0</v>
      </c>
      <c r="E60" s="24" t="s">
        <v>0</v>
      </c>
      <c r="F60" s="24" t="s">
        <v>0</v>
      </c>
    </row>
    <row r="61" spans="1:6" ht="14.5" customHeight="1" outlineLevel="2" x14ac:dyDescent="0.2">
      <c r="A61" s="23" t="s">
        <v>0</v>
      </c>
      <c r="B61" s="23" t="s">
        <v>0</v>
      </c>
      <c r="C61" s="23" t="s">
        <v>51</v>
      </c>
      <c r="D61" s="22">
        <v>0</v>
      </c>
      <c r="E61" s="22">
        <v>5500000</v>
      </c>
      <c r="F61" s="22">
        <v>0</v>
      </c>
    </row>
    <row r="62" spans="1:6" ht="14.5" customHeight="1" outlineLevel="2" x14ac:dyDescent="0.2">
      <c r="A62" s="23" t="s">
        <v>0</v>
      </c>
      <c r="B62" s="23" t="s">
        <v>0</v>
      </c>
      <c r="C62" s="23" t="s">
        <v>328</v>
      </c>
      <c r="D62" s="22">
        <v>474661.92</v>
      </c>
      <c r="E62" s="22">
        <v>-3687.65</v>
      </c>
      <c r="F62" s="22">
        <v>-84427.4</v>
      </c>
    </row>
    <row r="63" spans="1:6" ht="14.5" customHeight="1" outlineLevel="2" x14ac:dyDescent="0.2">
      <c r="A63" s="23" t="s">
        <v>0</v>
      </c>
      <c r="B63" s="23" t="s">
        <v>0</v>
      </c>
      <c r="C63" s="23" t="s">
        <v>52</v>
      </c>
      <c r="D63" s="22">
        <v>-510134.9</v>
      </c>
      <c r="E63" s="22">
        <v>-26007</v>
      </c>
      <c r="F63" s="22">
        <v>-26007</v>
      </c>
    </row>
    <row r="64" spans="1:6" ht="18" customHeight="1" outlineLevel="1" x14ac:dyDescent="0.2">
      <c r="A64" s="21" t="s">
        <v>0</v>
      </c>
      <c r="B64" s="21" t="s">
        <v>0</v>
      </c>
      <c r="C64" s="21" t="s">
        <v>50</v>
      </c>
      <c r="D64" s="20">
        <f>SUM(D61:D63)</f>
        <v>-35472.98000000004</v>
      </c>
      <c r="E64" s="20">
        <f>SUM(E61:E63)</f>
        <v>5470305.3499999996</v>
      </c>
      <c r="F64" s="20">
        <f>SUM(F61:F63)</f>
        <v>-110434.4</v>
      </c>
    </row>
    <row r="65" spans="1:6" ht="14.5" customHeight="1" outlineLevel="2" x14ac:dyDescent="0.2">
      <c r="A65" s="19" t="s">
        <v>0</v>
      </c>
      <c r="B65" s="17" t="s">
        <v>0</v>
      </c>
      <c r="C65" s="17" t="s">
        <v>325</v>
      </c>
      <c r="D65" s="24" t="s">
        <v>0</v>
      </c>
      <c r="E65" s="24" t="s">
        <v>0</v>
      </c>
      <c r="F65" s="24" t="s">
        <v>0</v>
      </c>
    </row>
    <row r="66" spans="1:6" ht="14.5" customHeight="1" outlineLevel="2" x14ac:dyDescent="0.2">
      <c r="A66" s="23" t="s">
        <v>0</v>
      </c>
      <c r="B66" s="23" t="s">
        <v>0</v>
      </c>
      <c r="C66" s="23" t="s">
        <v>327</v>
      </c>
      <c r="D66" s="22">
        <v>-1259</v>
      </c>
      <c r="E66" s="22">
        <v>0</v>
      </c>
      <c r="F66" s="22">
        <v>0</v>
      </c>
    </row>
    <row r="67" spans="1:6" ht="14.5" customHeight="1" outlineLevel="2" x14ac:dyDescent="0.2">
      <c r="A67" s="23" t="s">
        <v>0</v>
      </c>
      <c r="B67" s="23" t="s">
        <v>0</v>
      </c>
      <c r="C67" s="23" t="s">
        <v>326</v>
      </c>
      <c r="D67" s="22">
        <v>-4642</v>
      </c>
      <c r="E67" s="22">
        <v>-57594</v>
      </c>
      <c r="F67" s="22">
        <v>0</v>
      </c>
    </row>
    <row r="68" spans="1:6" ht="18" customHeight="1" outlineLevel="1" x14ac:dyDescent="0.2">
      <c r="A68" s="21" t="s">
        <v>0</v>
      </c>
      <c r="B68" s="21" t="s">
        <v>0</v>
      </c>
      <c r="C68" s="21" t="s">
        <v>325</v>
      </c>
      <c r="D68" s="20">
        <f>SUM(D66:D67)</f>
        <v>-5901</v>
      </c>
      <c r="E68" s="20">
        <f>SUM(E66:E67)</f>
        <v>-57594</v>
      </c>
      <c r="F68" s="20">
        <f>SUM(F66:F67)</f>
        <v>0</v>
      </c>
    </row>
    <row r="69" spans="1:6" ht="14.5" customHeight="1" outlineLevel="2" x14ac:dyDescent="0.2">
      <c r="A69" s="19" t="s">
        <v>0</v>
      </c>
      <c r="B69" s="17" t="s">
        <v>0</v>
      </c>
      <c r="C69" s="17" t="s">
        <v>53</v>
      </c>
      <c r="D69" s="24" t="s">
        <v>0</v>
      </c>
      <c r="E69" s="24" t="s">
        <v>0</v>
      </c>
      <c r="F69" s="24" t="s">
        <v>0</v>
      </c>
    </row>
    <row r="70" spans="1:6" ht="14.5" customHeight="1" outlineLevel="2" x14ac:dyDescent="0.2">
      <c r="A70" s="23" t="s">
        <v>0</v>
      </c>
      <c r="B70" s="23" t="s">
        <v>0</v>
      </c>
      <c r="C70" s="23" t="s">
        <v>324</v>
      </c>
      <c r="D70" s="22">
        <v>25575</v>
      </c>
      <c r="E70" s="22">
        <v>23297</v>
      </c>
      <c r="F70" s="22">
        <v>0</v>
      </c>
    </row>
    <row r="71" spans="1:6" ht="14.5" customHeight="1" outlineLevel="2" x14ac:dyDescent="0.2">
      <c r="A71" s="23" t="s">
        <v>0</v>
      </c>
      <c r="B71" s="23" t="s">
        <v>0</v>
      </c>
      <c r="C71" s="23" t="s">
        <v>323</v>
      </c>
      <c r="D71" s="22">
        <v>130</v>
      </c>
      <c r="E71" s="22">
        <v>1805</v>
      </c>
      <c r="F71" s="22">
        <v>0</v>
      </c>
    </row>
    <row r="72" spans="1:6" ht="14.5" customHeight="1" outlineLevel="2" x14ac:dyDescent="0.2">
      <c r="A72" s="23" t="s">
        <v>0</v>
      </c>
      <c r="B72" s="23" t="s">
        <v>0</v>
      </c>
      <c r="C72" s="23" t="s">
        <v>322</v>
      </c>
      <c r="D72" s="22">
        <v>0</v>
      </c>
      <c r="E72" s="22">
        <v>-65</v>
      </c>
      <c r="F72" s="22">
        <v>1740</v>
      </c>
    </row>
    <row r="73" spans="1:6" ht="14.5" customHeight="1" outlineLevel="2" x14ac:dyDescent="0.2">
      <c r="A73" s="23" t="s">
        <v>0</v>
      </c>
      <c r="B73" s="23" t="s">
        <v>0</v>
      </c>
      <c r="C73" s="23" t="s">
        <v>321</v>
      </c>
      <c r="D73" s="22">
        <v>-1118</v>
      </c>
      <c r="E73" s="22">
        <v>-6311.9</v>
      </c>
      <c r="F73" s="22">
        <v>0</v>
      </c>
    </row>
    <row r="74" spans="1:6" ht="14.5" customHeight="1" outlineLevel="2" x14ac:dyDescent="0.2">
      <c r="A74" s="23" t="s">
        <v>0</v>
      </c>
      <c r="B74" s="23" t="s">
        <v>0</v>
      </c>
      <c r="C74" s="23" t="s">
        <v>54</v>
      </c>
      <c r="D74" s="22">
        <v>-1777</v>
      </c>
      <c r="E74" s="22">
        <v>-4220.1000000000004</v>
      </c>
      <c r="F74" s="22">
        <v>-20985.1</v>
      </c>
    </row>
    <row r="75" spans="1:6" ht="18" customHeight="1" outlineLevel="1" x14ac:dyDescent="0.2">
      <c r="A75" s="21" t="s">
        <v>0</v>
      </c>
      <c r="B75" s="21" t="s">
        <v>0</v>
      </c>
      <c r="C75" s="21" t="s">
        <v>53</v>
      </c>
      <c r="D75" s="20">
        <f>SUM(D70:D74)</f>
        <v>22810</v>
      </c>
      <c r="E75" s="20">
        <f>SUM(E70:E74)</f>
        <v>14504.999999999998</v>
      </c>
      <c r="F75" s="20">
        <f>SUM(F70:F74)</f>
        <v>-19245.099999999999</v>
      </c>
    </row>
    <row r="76" spans="1:6" ht="14.5" customHeight="1" outlineLevel="2" x14ac:dyDescent="0.2">
      <c r="A76" s="19" t="s">
        <v>0</v>
      </c>
      <c r="B76" s="17" t="s">
        <v>0</v>
      </c>
      <c r="C76" s="17" t="s">
        <v>55</v>
      </c>
      <c r="D76" s="24" t="s">
        <v>0</v>
      </c>
      <c r="E76" s="24" t="s">
        <v>0</v>
      </c>
      <c r="F76" s="24" t="s">
        <v>0</v>
      </c>
    </row>
    <row r="77" spans="1:6" ht="14.5" customHeight="1" outlineLevel="2" x14ac:dyDescent="0.2">
      <c r="A77" s="23" t="s">
        <v>0</v>
      </c>
      <c r="B77" s="23" t="s">
        <v>0</v>
      </c>
      <c r="C77" s="23" t="s">
        <v>56</v>
      </c>
      <c r="D77" s="22">
        <v>14</v>
      </c>
      <c r="E77" s="22">
        <v>2850</v>
      </c>
      <c r="F77" s="22">
        <v>0</v>
      </c>
    </row>
    <row r="78" spans="1:6" ht="14.5" customHeight="1" outlineLevel="2" x14ac:dyDescent="0.2">
      <c r="A78" s="23" t="s">
        <v>0</v>
      </c>
      <c r="B78" s="23" t="s">
        <v>0</v>
      </c>
      <c r="C78" s="23" t="s">
        <v>320</v>
      </c>
      <c r="D78" s="22">
        <v>4</v>
      </c>
      <c r="E78" s="22">
        <v>1.83</v>
      </c>
      <c r="F78" s="22">
        <v>0</v>
      </c>
    </row>
    <row r="79" spans="1:6" ht="14.5" customHeight="1" outlineLevel="2" x14ac:dyDescent="0.2">
      <c r="A79" s="23" t="s">
        <v>0</v>
      </c>
      <c r="B79" s="23" t="s">
        <v>0</v>
      </c>
      <c r="C79" s="23" t="s">
        <v>57</v>
      </c>
      <c r="D79" s="22">
        <v>0</v>
      </c>
      <c r="E79" s="22">
        <v>2194</v>
      </c>
      <c r="F79" s="22">
        <v>0</v>
      </c>
    </row>
    <row r="80" spans="1:6" ht="18" customHeight="1" outlineLevel="1" x14ac:dyDescent="0.2">
      <c r="A80" s="21" t="s">
        <v>0</v>
      </c>
      <c r="B80" s="21" t="s">
        <v>0</v>
      </c>
      <c r="C80" s="21" t="s">
        <v>55</v>
      </c>
      <c r="D80" s="20">
        <f>SUM(D77:D79)</f>
        <v>18</v>
      </c>
      <c r="E80" s="20">
        <f>SUM(E77:E79)</f>
        <v>5045.83</v>
      </c>
      <c r="F80" s="20">
        <f>SUM(F77:F79)</f>
        <v>0</v>
      </c>
    </row>
    <row r="81" spans="1:6" ht="14.5" customHeight="1" outlineLevel="2" x14ac:dyDescent="0.2">
      <c r="A81" s="19" t="s">
        <v>0</v>
      </c>
      <c r="B81" s="17" t="s">
        <v>0</v>
      </c>
      <c r="C81" s="17" t="s">
        <v>315</v>
      </c>
      <c r="D81" s="24" t="s">
        <v>0</v>
      </c>
      <c r="E81" s="24" t="s">
        <v>0</v>
      </c>
      <c r="F81" s="24" t="s">
        <v>0</v>
      </c>
    </row>
    <row r="82" spans="1:6" ht="14.5" customHeight="1" outlineLevel="2" x14ac:dyDescent="0.2">
      <c r="A82" s="23" t="s">
        <v>0</v>
      </c>
      <c r="B82" s="23" t="s">
        <v>0</v>
      </c>
      <c r="C82" s="23" t="s">
        <v>319</v>
      </c>
      <c r="D82" s="22">
        <v>0</v>
      </c>
      <c r="E82" s="22">
        <v>0</v>
      </c>
      <c r="F82" s="22">
        <v>-660</v>
      </c>
    </row>
    <row r="83" spans="1:6" ht="14.5" customHeight="1" outlineLevel="2" x14ac:dyDescent="0.2">
      <c r="A83" s="23" t="s">
        <v>0</v>
      </c>
      <c r="B83" s="23" t="s">
        <v>0</v>
      </c>
      <c r="C83" s="23" t="s">
        <v>318</v>
      </c>
      <c r="D83" s="22">
        <v>6746</v>
      </c>
      <c r="E83" s="22">
        <v>0</v>
      </c>
      <c r="F83" s="22">
        <v>0</v>
      </c>
    </row>
    <row r="84" spans="1:6" ht="14.5" customHeight="1" outlineLevel="2" x14ac:dyDescent="0.2">
      <c r="A84" s="23" t="s">
        <v>0</v>
      </c>
      <c r="B84" s="23" t="s">
        <v>0</v>
      </c>
      <c r="C84" s="23" t="s">
        <v>317</v>
      </c>
      <c r="D84" s="22">
        <v>725</v>
      </c>
      <c r="E84" s="22">
        <v>650</v>
      </c>
      <c r="F84" s="22">
        <v>0</v>
      </c>
    </row>
    <row r="85" spans="1:6" ht="14.5" customHeight="1" outlineLevel="2" x14ac:dyDescent="0.2">
      <c r="A85" s="23" t="s">
        <v>0</v>
      </c>
      <c r="B85" s="23" t="s">
        <v>0</v>
      </c>
      <c r="C85" s="23" t="s">
        <v>316</v>
      </c>
      <c r="D85" s="22">
        <v>0</v>
      </c>
      <c r="E85" s="22">
        <v>311.01</v>
      </c>
      <c r="F85" s="22">
        <v>0</v>
      </c>
    </row>
    <row r="86" spans="1:6" ht="18" customHeight="1" outlineLevel="1" x14ac:dyDescent="0.2">
      <c r="A86" s="21" t="s">
        <v>0</v>
      </c>
      <c r="B86" s="21" t="s">
        <v>0</v>
      </c>
      <c r="C86" s="21" t="s">
        <v>315</v>
      </c>
      <c r="D86" s="20">
        <f>SUM(D82:D85)</f>
        <v>7471</v>
      </c>
      <c r="E86" s="20">
        <f>SUM(E82:E85)</f>
        <v>961.01</v>
      </c>
      <c r="F86" s="20">
        <f>SUM(F82:F85)</f>
        <v>-660</v>
      </c>
    </row>
    <row r="87" spans="1:6" ht="14.5" customHeight="1" outlineLevel="2" x14ac:dyDescent="0.2">
      <c r="A87" s="19" t="s">
        <v>0</v>
      </c>
      <c r="B87" s="17" t="s">
        <v>0</v>
      </c>
      <c r="C87" s="17" t="s">
        <v>58</v>
      </c>
      <c r="D87" s="24" t="s">
        <v>0</v>
      </c>
      <c r="E87" s="24" t="s">
        <v>0</v>
      </c>
      <c r="F87" s="24" t="s">
        <v>0</v>
      </c>
    </row>
    <row r="88" spans="1:6" ht="14.5" customHeight="1" outlineLevel="2" x14ac:dyDescent="0.2">
      <c r="A88" s="23" t="s">
        <v>0</v>
      </c>
      <c r="B88" s="23" t="s">
        <v>0</v>
      </c>
      <c r="C88" s="23" t="s">
        <v>59</v>
      </c>
      <c r="D88" s="22">
        <v>80975.91</v>
      </c>
      <c r="E88" s="22">
        <v>-28887.95</v>
      </c>
      <c r="F88" s="22">
        <v>-28887.95</v>
      </c>
    </row>
    <row r="89" spans="1:6" ht="14.5" customHeight="1" outlineLevel="2" x14ac:dyDescent="0.2">
      <c r="A89" s="23" t="s">
        <v>0</v>
      </c>
      <c r="B89" s="23" t="s">
        <v>0</v>
      </c>
      <c r="C89" s="23" t="s">
        <v>60</v>
      </c>
      <c r="D89" s="22">
        <v>-328</v>
      </c>
      <c r="E89" s="22">
        <v>-884</v>
      </c>
      <c r="F89" s="22">
        <v>-884</v>
      </c>
    </row>
    <row r="90" spans="1:6" ht="14.5" customHeight="1" outlineLevel="2" x14ac:dyDescent="0.2">
      <c r="A90" s="23" t="s">
        <v>0</v>
      </c>
      <c r="B90" s="23" t="s">
        <v>0</v>
      </c>
      <c r="C90" s="23" t="s">
        <v>314</v>
      </c>
      <c r="D90" s="22">
        <v>-6832</v>
      </c>
      <c r="E90" s="22">
        <v>113947</v>
      </c>
      <c r="F90" s="22">
        <v>-105301</v>
      </c>
    </row>
    <row r="91" spans="1:6" ht="14.5" customHeight="1" outlineLevel="2" x14ac:dyDescent="0.2">
      <c r="A91" s="23" t="s">
        <v>0</v>
      </c>
      <c r="B91" s="23" t="s">
        <v>0</v>
      </c>
      <c r="C91" s="23" t="s">
        <v>61</v>
      </c>
      <c r="D91" s="22">
        <v>0</v>
      </c>
      <c r="E91" s="22">
        <v>7248.61</v>
      </c>
      <c r="F91" s="22">
        <v>0</v>
      </c>
    </row>
    <row r="92" spans="1:6" ht="14.5" customHeight="1" outlineLevel="2" x14ac:dyDescent="0.2">
      <c r="A92" s="23" t="s">
        <v>0</v>
      </c>
      <c r="B92" s="23" t="s">
        <v>0</v>
      </c>
      <c r="C92" s="23" t="s">
        <v>313</v>
      </c>
      <c r="D92" s="22">
        <v>-13325.01</v>
      </c>
      <c r="E92" s="22">
        <v>-105183</v>
      </c>
      <c r="F92" s="22">
        <v>-105183</v>
      </c>
    </row>
    <row r="93" spans="1:6" ht="14.5" customHeight="1" outlineLevel="2" x14ac:dyDescent="0.2">
      <c r="A93" s="23" t="s">
        <v>0</v>
      </c>
      <c r="B93" s="23" t="s">
        <v>0</v>
      </c>
      <c r="C93" s="23" t="s">
        <v>312</v>
      </c>
      <c r="D93" s="22">
        <v>-2773.58</v>
      </c>
      <c r="E93" s="22">
        <v>0</v>
      </c>
      <c r="F93" s="22">
        <v>0</v>
      </c>
    </row>
    <row r="94" spans="1:6" ht="14.5" customHeight="1" outlineLevel="2" x14ac:dyDescent="0.2">
      <c r="A94" s="23" t="s">
        <v>0</v>
      </c>
      <c r="B94" s="23" t="s">
        <v>0</v>
      </c>
      <c r="C94" s="23" t="s">
        <v>62</v>
      </c>
      <c r="D94" s="22">
        <v>-95354.66</v>
      </c>
      <c r="E94" s="22">
        <v>-112192</v>
      </c>
      <c r="F94" s="22">
        <v>-112192</v>
      </c>
    </row>
    <row r="95" spans="1:6" ht="14.5" customHeight="1" outlineLevel="2" x14ac:dyDescent="0.2">
      <c r="A95" s="23" t="s">
        <v>0</v>
      </c>
      <c r="B95" s="23" t="s">
        <v>0</v>
      </c>
      <c r="C95" s="23" t="s">
        <v>63</v>
      </c>
      <c r="D95" s="22">
        <v>1428</v>
      </c>
      <c r="E95" s="22">
        <v>-1428</v>
      </c>
      <c r="F95" s="22">
        <v>-1428</v>
      </c>
    </row>
    <row r="96" spans="1:6" ht="18" customHeight="1" outlineLevel="1" x14ac:dyDescent="0.2">
      <c r="A96" s="21" t="s">
        <v>0</v>
      </c>
      <c r="B96" s="21" t="s">
        <v>0</v>
      </c>
      <c r="C96" s="21" t="s">
        <v>58</v>
      </c>
      <c r="D96" s="20">
        <f>SUM(D88:D95)</f>
        <v>-36209.340000000004</v>
      </c>
      <c r="E96" s="20">
        <f>SUM(E88:E95)</f>
        <v>-127379.34</v>
      </c>
      <c r="F96" s="20">
        <f>SUM(F88:F95)</f>
        <v>-353875.95</v>
      </c>
    </row>
    <row r="97" spans="1:6" ht="14.5" customHeight="1" x14ac:dyDescent="0.2">
      <c r="A97" s="19" t="s">
        <v>0</v>
      </c>
      <c r="B97" s="36" t="s">
        <v>64</v>
      </c>
      <c r="C97" s="36"/>
      <c r="D97" s="18">
        <f>SUM(D48:D55)+D58+SUM(D61:D63)+SUM(D66:D67)+SUM(D70:D74)+SUM(D77:D79)+SUM(D82:D85)+SUM(D88:D95)</f>
        <v>1442318.44</v>
      </c>
      <c r="E97" s="18">
        <f>SUM(E48:E55)+E58+SUM(E61:E63)+SUM(E66:E67)+SUM(E70:E74)+SUM(E77:E79)+SUM(E82:E85)+SUM(E88:E95)</f>
        <v>-491080.08999999985</v>
      </c>
      <c r="F97" s="18">
        <f>SUM(F48:F55)+F58+SUM(F61:F63)+SUM(F66:F67)+SUM(F70:F74)+SUM(F77:F79)+SUM(F82:F85)+SUM(F88:F95)</f>
        <v>-49019454</v>
      </c>
    </row>
    <row r="98" spans="1:6" ht="14.5" hidden="1" customHeight="1" outlineLevel="1" x14ac:dyDescent="0.2">
      <c r="A98" s="26" t="s">
        <v>0</v>
      </c>
      <c r="B98" s="36" t="s">
        <v>65</v>
      </c>
      <c r="C98" s="36"/>
      <c r="D98" s="25" t="s">
        <v>311</v>
      </c>
      <c r="E98" s="25" t="s">
        <v>310</v>
      </c>
      <c r="F98" s="25" t="s">
        <v>309</v>
      </c>
    </row>
    <row r="99" spans="1:6" ht="14.5" hidden="1" customHeight="1" outlineLevel="2" x14ac:dyDescent="0.2">
      <c r="A99" s="19" t="s">
        <v>0</v>
      </c>
      <c r="B99" s="17" t="s">
        <v>0</v>
      </c>
      <c r="C99" s="17" t="s">
        <v>67</v>
      </c>
      <c r="D99" s="24" t="s">
        <v>308</v>
      </c>
      <c r="E99" s="24" t="s">
        <v>307</v>
      </c>
      <c r="F99" s="24" t="s">
        <v>306</v>
      </c>
    </row>
    <row r="100" spans="1:6" ht="14.5" hidden="1" customHeight="1" outlineLevel="2" x14ac:dyDescent="0.2">
      <c r="A100" s="23" t="s">
        <v>0</v>
      </c>
      <c r="B100" s="23" t="s">
        <v>0</v>
      </c>
      <c r="C100" s="23" t="s">
        <v>69</v>
      </c>
      <c r="D100" s="22">
        <v>11856</v>
      </c>
      <c r="E100" s="22">
        <v>-28956</v>
      </c>
      <c r="F100" s="22">
        <v>-347472</v>
      </c>
    </row>
    <row r="101" spans="1:6" ht="14.5" hidden="1" customHeight="1" outlineLevel="2" x14ac:dyDescent="0.2">
      <c r="A101" s="23" t="s">
        <v>0</v>
      </c>
      <c r="B101" s="23" t="s">
        <v>0</v>
      </c>
      <c r="C101" s="23" t="s">
        <v>70</v>
      </c>
      <c r="D101" s="22">
        <v>0</v>
      </c>
      <c r="E101" s="22">
        <v>5500</v>
      </c>
      <c r="F101" s="22">
        <v>0</v>
      </c>
    </row>
    <row r="102" spans="1:6" ht="14.5" hidden="1" customHeight="1" outlineLevel="2" x14ac:dyDescent="0.2">
      <c r="A102" s="23" t="s">
        <v>0</v>
      </c>
      <c r="B102" s="23" t="s">
        <v>0</v>
      </c>
      <c r="C102" s="23" t="s">
        <v>71</v>
      </c>
      <c r="D102" s="22">
        <v>-8260</v>
      </c>
      <c r="E102" s="22">
        <v>-9040</v>
      </c>
      <c r="F102" s="22">
        <v>-102225</v>
      </c>
    </row>
    <row r="103" spans="1:6" ht="14.5" hidden="1" customHeight="1" outlineLevel="2" x14ac:dyDescent="0.2">
      <c r="A103" s="23" t="s">
        <v>0</v>
      </c>
      <c r="B103" s="23" t="s">
        <v>0</v>
      </c>
      <c r="C103" s="23" t="s">
        <v>72</v>
      </c>
      <c r="D103" s="22">
        <v>-6400</v>
      </c>
      <c r="E103" s="22">
        <v>-6000</v>
      </c>
      <c r="F103" s="22">
        <v>-75100</v>
      </c>
    </row>
    <row r="104" spans="1:6" ht="14.5" hidden="1" customHeight="1" outlineLevel="2" x14ac:dyDescent="0.2">
      <c r="A104" s="23" t="s">
        <v>0</v>
      </c>
      <c r="B104" s="23" t="s">
        <v>0</v>
      </c>
      <c r="C104" s="23" t="s">
        <v>73</v>
      </c>
      <c r="D104" s="22">
        <v>-191548</v>
      </c>
      <c r="E104" s="22">
        <v>-176268</v>
      </c>
      <c r="F104" s="22">
        <v>-2115216</v>
      </c>
    </row>
    <row r="105" spans="1:6" ht="14.5" hidden="1" customHeight="1" outlineLevel="2" x14ac:dyDescent="0.2">
      <c r="A105" s="23" t="s">
        <v>0</v>
      </c>
      <c r="B105" s="23" t="s">
        <v>0</v>
      </c>
      <c r="C105" s="23" t="s">
        <v>305</v>
      </c>
      <c r="D105" s="22">
        <v>-24624</v>
      </c>
      <c r="E105" s="22">
        <v>0</v>
      </c>
      <c r="F105" s="22">
        <v>0</v>
      </c>
    </row>
    <row r="106" spans="1:6" ht="14.5" hidden="1" customHeight="1" outlineLevel="2" x14ac:dyDescent="0.2">
      <c r="A106" s="23" t="s">
        <v>0</v>
      </c>
      <c r="B106" s="23" t="s">
        <v>0</v>
      </c>
      <c r="C106" s="23" t="s">
        <v>304</v>
      </c>
      <c r="D106" s="22">
        <v>0</v>
      </c>
      <c r="E106" s="22">
        <v>-5500</v>
      </c>
      <c r="F106" s="22">
        <v>0</v>
      </c>
    </row>
    <row r="107" spans="1:6" ht="14.5" hidden="1" customHeight="1" outlineLevel="2" x14ac:dyDescent="0.2">
      <c r="A107" s="23" t="s">
        <v>0</v>
      </c>
      <c r="B107" s="23" t="s">
        <v>0</v>
      </c>
      <c r="C107" s="23" t="s">
        <v>303</v>
      </c>
      <c r="D107" s="22">
        <v>200</v>
      </c>
      <c r="E107" s="22">
        <v>400</v>
      </c>
      <c r="F107" s="22">
        <v>3408</v>
      </c>
    </row>
    <row r="108" spans="1:6" ht="18" hidden="1" customHeight="1" outlineLevel="1" collapsed="1" x14ac:dyDescent="0.2">
      <c r="A108" s="21" t="s">
        <v>0</v>
      </c>
      <c r="B108" s="21" t="s">
        <v>0</v>
      </c>
      <c r="C108" s="21" t="s">
        <v>67</v>
      </c>
      <c r="D108" s="20">
        <f>SUM(D100:D107)</f>
        <v>-218776</v>
      </c>
      <c r="E108" s="20">
        <f>SUM(E100:E107)</f>
        <v>-219864</v>
      </c>
      <c r="F108" s="20">
        <f>SUM(F100:F107)</f>
        <v>-2636605</v>
      </c>
    </row>
    <row r="109" spans="1:6" ht="14.5" hidden="1" customHeight="1" outlineLevel="2" x14ac:dyDescent="0.2">
      <c r="A109" s="19" t="s">
        <v>0</v>
      </c>
      <c r="B109" s="17" t="s">
        <v>0</v>
      </c>
      <c r="C109" s="17" t="s">
        <v>74</v>
      </c>
      <c r="D109" s="24" t="s">
        <v>302</v>
      </c>
      <c r="E109" s="24" t="s">
        <v>301</v>
      </c>
      <c r="F109" s="24" t="s">
        <v>300</v>
      </c>
    </row>
    <row r="110" spans="1:6" ht="14.5" hidden="1" customHeight="1" outlineLevel="2" x14ac:dyDescent="0.2">
      <c r="A110" s="23" t="s">
        <v>0</v>
      </c>
      <c r="B110" s="23" t="s">
        <v>0</v>
      </c>
      <c r="C110" s="23" t="s">
        <v>76</v>
      </c>
      <c r="D110" s="22">
        <v>-8372</v>
      </c>
      <c r="E110" s="22">
        <v>-5397</v>
      </c>
      <c r="F110" s="22">
        <v>-80472</v>
      </c>
    </row>
    <row r="111" spans="1:6" ht="14.5" hidden="1" customHeight="1" outlineLevel="2" x14ac:dyDescent="0.2">
      <c r="A111" s="23" t="s">
        <v>0</v>
      </c>
      <c r="B111" s="23" t="s">
        <v>0</v>
      </c>
      <c r="C111" s="23" t="s">
        <v>299</v>
      </c>
      <c r="D111" s="22">
        <v>-2326</v>
      </c>
      <c r="E111" s="22">
        <v>0</v>
      </c>
      <c r="F111" s="22">
        <v>0</v>
      </c>
    </row>
    <row r="112" spans="1:6" ht="14.5" hidden="1" customHeight="1" outlineLevel="2" x14ac:dyDescent="0.2">
      <c r="A112" s="23" t="s">
        <v>0</v>
      </c>
      <c r="B112" s="23" t="s">
        <v>0</v>
      </c>
      <c r="C112" s="23" t="s">
        <v>298</v>
      </c>
      <c r="D112" s="22">
        <v>0</v>
      </c>
      <c r="E112" s="22">
        <v>0</v>
      </c>
      <c r="F112" s="22">
        <v>-5696</v>
      </c>
    </row>
    <row r="113" spans="1:6" ht="18" hidden="1" customHeight="1" outlineLevel="1" collapsed="1" x14ac:dyDescent="0.2">
      <c r="A113" s="21" t="s">
        <v>0</v>
      </c>
      <c r="B113" s="21" t="s">
        <v>0</v>
      </c>
      <c r="C113" s="21" t="s">
        <v>74</v>
      </c>
      <c r="D113" s="20">
        <f>SUM(D110:D112)</f>
        <v>-10698</v>
      </c>
      <c r="E113" s="20">
        <f>SUM(E110:E112)</f>
        <v>-5397</v>
      </c>
      <c r="F113" s="20">
        <f>SUM(F110:F112)</f>
        <v>-86168</v>
      </c>
    </row>
    <row r="114" spans="1:6" ht="14.5" hidden="1" customHeight="1" outlineLevel="2" x14ac:dyDescent="0.2">
      <c r="A114" s="19" t="s">
        <v>0</v>
      </c>
      <c r="B114" s="17" t="s">
        <v>0</v>
      </c>
      <c r="C114" s="17" t="s">
        <v>294</v>
      </c>
      <c r="D114" s="24" t="s">
        <v>26</v>
      </c>
      <c r="E114" s="24" t="s">
        <v>297</v>
      </c>
      <c r="F114" s="24" t="s">
        <v>296</v>
      </c>
    </row>
    <row r="115" spans="1:6" ht="14.5" hidden="1" customHeight="1" outlineLevel="2" x14ac:dyDescent="0.2">
      <c r="A115" s="23" t="s">
        <v>0</v>
      </c>
      <c r="B115" s="23" t="s">
        <v>0</v>
      </c>
      <c r="C115" s="23" t="s">
        <v>295</v>
      </c>
      <c r="D115" s="22">
        <v>0</v>
      </c>
      <c r="E115" s="22">
        <v>-180</v>
      </c>
      <c r="F115" s="22">
        <v>-540</v>
      </c>
    </row>
    <row r="116" spans="1:6" ht="18" hidden="1" customHeight="1" outlineLevel="1" collapsed="1" x14ac:dyDescent="0.2">
      <c r="A116" s="21" t="s">
        <v>0</v>
      </c>
      <c r="B116" s="21" t="s">
        <v>0</v>
      </c>
      <c r="C116" s="21" t="s">
        <v>294</v>
      </c>
      <c r="D116" s="20">
        <f>D115</f>
        <v>0</v>
      </c>
      <c r="E116" s="20">
        <f>E115</f>
        <v>-180</v>
      </c>
      <c r="F116" s="20">
        <f>F115</f>
        <v>-540</v>
      </c>
    </row>
    <row r="117" spans="1:6" ht="14.5" hidden="1" customHeight="1" outlineLevel="2" x14ac:dyDescent="0.2">
      <c r="A117" s="19" t="s">
        <v>0</v>
      </c>
      <c r="B117" s="17" t="s">
        <v>0</v>
      </c>
      <c r="C117" s="17" t="s">
        <v>77</v>
      </c>
      <c r="D117" s="24" t="s">
        <v>293</v>
      </c>
      <c r="E117" s="24" t="s">
        <v>26</v>
      </c>
      <c r="F117" s="24" t="s">
        <v>292</v>
      </c>
    </row>
    <row r="118" spans="1:6" ht="14.5" hidden="1" customHeight="1" outlineLevel="2" x14ac:dyDescent="0.2">
      <c r="A118" s="23" t="s">
        <v>0</v>
      </c>
      <c r="B118" s="23" t="s">
        <v>0</v>
      </c>
      <c r="C118" s="23" t="s">
        <v>79</v>
      </c>
      <c r="D118" s="22">
        <v>-0.56000000000000005</v>
      </c>
      <c r="E118" s="22">
        <v>0.16</v>
      </c>
      <c r="F118" s="22">
        <v>-2.63</v>
      </c>
    </row>
    <row r="119" spans="1:6" ht="18" hidden="1" customHeight="1" outlineLevel="1" collapsed="1" x14ac:dyDescent="0.2">
      <c r="A119" s="21" t="s">
        <v>0</v>
      </c>
      <c r="B119" s="21" t="s">
        <v>0</v>
      </c>
      <c r="C119" s="21" t="s">
        <v>77</v>
      </c>
      <c r="D119" s="20">
        <f>D118</f>
        <v>-0.56000000000000005</v>
      </c>
      <c r="E119" s="20">
        <f>E118</f>
        <v>0.16</v>
      </c>
      <c r="F119" s="20">
        <f>F118</f>
        <v>-2.63</v>
      </c>
    </row>
    <row r="120" spans="1:6" ht="14.5" hidden="1" customHeight="1" outlineLevel="2" x14ac:dyDescent="0.2">
      <c r="A120" s="19" t="s">
        <v>0</v>
      </c>
      <c r="B120" s="17" t="s">
        <v>0</v>
      </c>
      <c r="C120" s="17" t="s">
        <v>80</v>
      </c>
      <c r="D120" s="24" t="s">
        <v>26</v>
      </c>
      <c r="E120" s="24" t="s">
        <v>291</v>
      </c>
      <c r="F120" s="24" t="s">
        <v>290</v>
      </c>
    </row>
    <row r="121" spans="1:6" ht="14.5" hidden="1" customHeight="1" outlineLevel="2" x14ac:dyDescent="0.2">
      <c r="A121" s="23" t="s">
        <v>0</v>
      </c>
      <c r="B121" s="23" t="s">
        <v>0</v>
      </c>
      <c r="C121" s="23" t="s">
        <v>289</v>
      </c>
      <c r="D121" s="22">
        <v>0</v>
      </c>
      <c r="E121" s="22">
        <v>325</v>
      </c>
      <c r="F121" s="22">
        <v>0</v>
      </c>
    </row>
    <row r="122" spans="1:6" ht="14.5" hidden="1" customHeight="1" outlineLevel="2" x14ac:dyDescent="0.2">
      <c r="A122" s="23" t="s">
        <v>0</v>
      </c>
      <c r="B122" s="23" t="s">
        <v>0</v>
      </c>
      <c r="C122" s="23" t="s">
        <v>288</v>
      </c>
      <c r="D122" s="22">
        <v>0</v>
      </c>
      <c r="E122" s="22">
        <v>-74264</v>
      </c>
      <c r="F122" s="22">
        <v>-74264</v>
      </c>
    </row>
    <row r="123" spans="1:6" ht="14.5" hidden="1" customHeight="1" outlineLevel="2" x14ac:dyDescent="0.2">
      <c r="A123" s="23" t="s">
        <v>0</v>
      </c>
      <c r="B123" s="23" t="s">
        <v>0</v>
      </c>
      <c r="C123" s="23" t="s">
        <v>82</v>
      </c>
      <c r="D123" s="22">
        <v>0</v>
      </c>
      <c r="E123" s="22">
        <v>-2329</v>
      </c>
      <c r="F123" s="22">
        <v>-7373</v>
      </c>
    </row>
    <row r="124" spans="1:6" ht="14.5" hidden="1" customHeight="1" outlineLevel="2" x14ac:dyDescent="0.2">
      <c r="A124" s="23" t="s">
        <v>0</v>
      </c>
      <c r="B124" s="23" t="s">
        <v>0</v>
      </c>
      <c r="C124" s="23" t="s">
        <v>83</v>
      </c>
      <c r="D124" s="22">
        <v>0</v>
      </c>
      <c r="E124" s="22">
        <v>-5623.61</v>
      </c>
      <c r="F124" s="22">
        <v>-54708.61</v>
      </c>
    </row>
    <row r="125" spans="1:6" ht="18" hidden="1" customHeight="1" outlineLevel="1" collapsed="1" x14ac:dyDescent="0.2">
      <c r="A125" s="21" t="s">
        <v>0</v>
      </c>
      <c r="B125" s="21" t="s">
        <v>0</v>
      </c>
      <c r="C125" s="21" t="s">
        <v>80</v>
      </c>
      <c r="D125" s="20">
        <f>SUM(D121:D124)</f>
        <v>0</v>
      </c>
      <c r="E125" s="20">
        <f>SUM(E121:E124)</f>
        <v>-81891.61</v>
      </c>
      <c r="F125" s="20">
        <f>SUM(F121:F124)</f>
        <v>-136345.60999999999</v>
      </c>
    </row>
    <row r="126" spans="1:6" ht="14.5" customHeight="1" collapsed="1" x14ac:dyDescent="0.2">
      <c r="A126" s="19" t="s">
        <v>0</v>
      </c>
      <c r="B126" s="36" t="s">
        <v>84</v>
      </c>
      <c r="C126" s="36"/>
      <c r="D126" s="18">
        <f>SUM(D100:D107)+SUM(D110:D112)+D115+D118+SUM(D121:D124)</f>
        <v>-229474.56</v>
      </c>
      <c r="E126" s="18">
        <f>SUM(E100:E107)+SUM(E110:E112)+E115+E118+SUM(E121:E124)</f>
        <v>-307332.45</v>
      </c>
      <c r="F126" s="18">
        <f>SUM(F100:F107)+SUM(F110:F112)+F115+F118+SUM(F121:F124)</f>
        <v>-2859661.2399999998</v>
      </c>
    </row>
    <row r="127" spans="1:6" ht="14.5" hidden="1" customHeight="1" outlineLevel="1" x14ac:dyDescent="0.2">
      <c r="A127" s="26" t="s">
        <v>0</v>
      </c>
      <c r="B127" s="36" t="s">
        <v>85</v>
      </c>
      <c r="C127" s="36"/>
      <c r="D127" s="25" t="s">
        <v>287</v>
      </c>
      <c r="E127" s="25" t="s">
        <v>286</v>
      </c>
      <c r="F127" s="25" t="s">
        <v>285</v>
      </c>
    </row>
    <row r="128" spans="1:6" ht="14.5" hidden="1" customHeight="1" outlineLevel="2" x14ac:dyDescent="0.2">
      <c r="A128" s="19" t="s">
        <v>0</v>
      </c>
      <c r="B128" s="17" t="s">
        <v>0</v>
      </c>
      <c r="C128" s="17" t="s">
        <v>87</v>
      </c>
      <c r="D128" s="24" t="s">
        <v>284</v>
      </c>
      <c r="E128" s="24" t="s">
        <v>283</v>
      </c>
      <c r="F128" s="24" t="s">
        <v>282</v>
      </c>
    </row>
    <row r="129" spans="1:6" ht="14.5" hidden="1" customHeight="1" outlineLevel="2" x14ac:dyDescent="0.2">
      <c r="A129" s="23" t="s">
        <v>0</v>
      </c>
      <c r="B129" s="23" t="s">
        <v>0</v>
      </c>
      <c r="C129" s="23" t="s">
        <v>90</v>
      </c>
      <c r="D129" s="22">
        <v>0</v>
      </c>
      <c r="E129" s="22">
        <v>-1500</v>
      </c>
      <c r="F129" s="22">
        <v>0</v>
      </c>
    </row>
    <row r="130" spans="1:6" ht="14.5" hidden="1" customHeight="1" outlineLevel="2" x14ac:dyDescent="0.2">
      <c r="A130" s="23" t="s">
        <v>0</v>
      </c>
      <c r="B130" s="23" t="s">
        <v>0</v>
      </c>
      <c r="C130" s="23" t="s">
        <v>91</v>
      </c>
      <c r="D130" s="22">
        <v>62771.32</v>
      </c>
      <c r="E130" s="22">
        <v>33227.870000000003</v>
      </c>
      <c r="F130" s="22">
        <v>55683.05</v>
      </c>
    </row>
    <row r="131" spans="1:6" ht="14.5" hidden="1" customHeight="1" outlineLevel="2" x14ac:dyDescent="0.2">
      <c r="A131" s="23" t="s">
        <v>0</v>
      </c>
      <c r="B131" s="23" t="s">
        <v>0</v>
      </c>
      <c r="C131" s="23" t="s">
        <v>92</v>
      </c>
      <c r="D131" s="22">
        <v>0</v>
      </c>
      <c r="E131" s="22">
        <v>0</v>
      </c>
      <c r="F131" s="22">
        <v>42115.88</v>
      </c>
    </row>
    <row r="132" spans="1:6" ht="14.5" hidden="1" customHeight="1" outlineLevel="2" x14ac:dyDescent="0.2">
      <c r="A132" s="23" t="s">
        <v>0</v>
      </c>
      <c r="B132" s="23" t="s">
        <v>0</v>
      </c>
      <c r="C132" s="23" t="s">
        <v>93</v>
      </c>
      <c r="D132" s="22">
        <v>3618.75</v>
      </c>
      <c r="E132" s="22">
        <v>3496.25</v>
      </c>
      <c r="F132" s="22">
        <v>41955</v>
      </c>
    </row>
    <row r="133" spans="1:6" ht="14.5" hidden="1" customHeight="1" outlineLevel="2" x14ac:dyDescent="0.2">
      <c r="A133" s="23" t="s">
        <v>0</v>
      </c>
      <c r="B133" s="23" t="s">
        <v>0</v>
      </c>
      <c r="C133" s="23" t="s">
        <v>94</v>
      </c>
      <c r="D133" s="22">
        <v>647.5</v>
      </c>
      <c r="E133" s="22">
        <v>0</v>
      </c>
      <c r="F133" s="22">
        <v>997.5</v>
      </c>
    </row>
    <row r="134" spans="1:6" ht="14.5" hidden="1" customHeight="1" outlineLevel="2" x14ac:dyDescent="0.2">
      <c r="A134" s="23" t="s">
        <v>0</v>
      </c>
      <c r="B134" s="23" t="s">
        <v>0</v>
      </c>
      <c r="C134" s="23" t="s">
        <v>95</v>
      </c>
      <c r="D134" s="22">
        <v>0</v>
      </c>
      <c r="E134" s="22">
        <v>0</v>
      </c>
      <c r="F134" s="22">
        <v>4433.13</v>
      </c>
    </row>
    <row r="135" spans="1:6" ht="14.5" hidden="1" customHeight="1" outlineLevel="2" x14ac:dyDescent="0.2">
      <c r="A135" s="23" t="s">
        <v>0</v>
      </c>
      <c r="B135" s="23" t="s">
        <v>0</v>
      </c>
      <c r="C135" s="23" t="s">
        <v>96</v>
      </c>
      <c r="D135" s="22">
        <v>0</v>
      </c>
      <c r="E135" s="22">
        <v>0</v>
      </c>
      <c r="F135" s="22">
        <v>67082.09</v>
      </c>
    </row>
    <row r="136" spans="1:6" ht="18" hidden="1" customHeight="1" outlineLevel="1" collapsed="1" x14ac:dyDescent="0.2">
      <c r="A136" s="21" t="s">
        <v>0</v>
      </c>
      <c r="B136" s="21" t="s">
        <v>0</v>
      </c>
      <c r="C136" s="21" t="s">
        <v>87</v>
      </c>
      <c r="D136" s="20">
        <f>SUM(D129:D135)</f>
        <v>67037.570000000007</v>
      </c>
      <c r="E136" s="20">
        <f>SUM(E129:E135)</f>
        <v>35224.120000000003</v>
      </c>
      <c r="F136" s="20">
        <f>SUM(F129:F135)</f>
        <v>212266.65</v>
      </c>
    </row>
    <row r="137" spans="1:6" ht="14.5" hidden="1" customHeight="1" outlineLevel="2" x14ac:dyDescent="0.2">
      <c r="A137" s="19" t="s">
        <v>0</v>
      </c>
      <c r="B137" s="17" t="s">
        <v>0</v>
      </c>
      <c r="C137" s="17" t="s">
        <v>97</v>
      </c>
      <c r="D137" s="24" t="s">
        <v>281</v>
      </c>
      <c r="E137" s="24" t="s">
        <v>280</v>
      </c>
      <c r="F137" s="24" t="s">
        <v>279</v>
      </c>
    </row>
    <row r="138" spans="1:6" ht="14.5" hidden="1" customHeight="1" outlineLevel="2" x14ac:dyDescent="0.2">
      <c r="A138" s="23" t="s">
        <v>0</v>
      </c>
      <c r="B138" s="23" t="s">
        <v>0</v>
      </c>
      <c r="C138" s="23" t="s">
        <v>99</v>
      </c>
      <c r="D138" s="22">
        <v>-24792.959999999999</v>
      </c>
      <c r="E138" s="22">
        <v>0</v>
      </c>
      <c r="F138" s="22">
        <v>13122.98</v>
      </c>
    </row>
    <row r="139" spans="1:6" ht="14.5" hidden="1" customHeight="1" outlineLevel="2" x14ac:dyDescent="0.2">
      <c r="A139" s="23" t="s">
        <v>0</v>
      </c>
      <c r="B139" s="23" t="s">
        <v>0</v>
      </c>
      <c r="C139" s="23" t="s">
        <v>100</v>
      </c>
      <c r="D139" s="22">
        <v>0</v>
      </c>
      <c r="E139" s="22">
        <v>-1846</v>
      </c>
      <c r="F139" s="22">
        <v>0</v>
      </c>
    </row>
    <row r="140" spans="1:6" ht="14.5" hidden="1" customHeight="1" outlineLevel="2" x14ac:dyDescent="0.2">
      <c r="A140" s="23" t="s">
        <v>0</v>
      </c>
      <c r="B140" s="23" t="s">
        <v>0</v>
      </c>
      <c r="C140" s="23" t="s">
        <v>101</v>
      </c>
      <c r="D140" s="22">
        <v>0</v>
      </c>
      <c r="E140" s="22">
        <v>0</v>
      </c>
      <c r="F140" s="22">
        <v>10383.01</v>
      </c>
    </row>
    <row r="141" spans="1:6" ht="14.5" hidden="1" customHeight="1" outlineLevel="2" x14ac:dyDescent="0.2">
      <c r="A141" s="23" t="s">
        <v>0</v>
      </c>
      <c r="B141" s="23" t="s">
        <v>0</v>
      </c>
      <c r="C141" s="23" t="s">
        <v>103</v>
      </c>
      <c r="D141" s="22">
        <v>0</v>
      </c>
      <c r="E141" s="22">
        <v>0</v>
      </c>
      <c r="F141" s="22">
        <v>37730.94</v>
      </c>
    </row>
    <row r="142" spans="1:6" ht="14.5" hidden="1" customHeight="1" outlineLevel="2" x14ac:dyDescent="0.2">
      <c r="A142" s="23" t="s">
        <v>0</v>
      </c>
      <c r="B142" s="23" t="s">
        <v>0</v>
      </c>
      <c r="C142" s="23" t="s">
        <v>278</v>
      </c>
      <c r="D142" s="22">
        <v>0</v>
      </c>
      <c r="E142" s="22">
        <v>0</v>
      </c>
      <c r="F142" s="22">
        <v>29562.5</v>
      </c>
    </row>
    <row r="143" spans="1:6" ht="14.5" hidden="1" customHeight="1" outlineLevel="2" x14ac:dyDescent="0.2">
      <c r="A143" s="23" t="s">
        <v>0</v>
      </c>
      <c r="B143" s="23" t="s">
        <v>0</v>
      </c>
      <c r="C143" s="23" t="s">
        <v>105</v>
      </c>
      <c r="D143" s="22">
        <v>-4126</v>
      </c>
      <c r="E143" s="22">
        <v>1275.8699999999999</v>
      </c>
      <c r="F143" s="22">
        <v>67137.78</v>
      </c>
    </row>
    <row r="144" spans="1:6" ht="14.5" hidden="1" customHeight="1" outlineLevel="2" x14ac:dyDescent="0.2">
      <c r="A144" s="23" t="s">
        <v>0</v>
      </c>
      <c r="B144" s="23" t="s">
        <v>0</v>
      </c>
      <c r="C144" s="23" t="s">
        <v>106</v>
      </c>
      <c r="D144" s="22">
        <v>0</v>
      </c>
      <c r="E144" s="22">
        <v>7384</v>
      </c>
      <c r="F144" s="22">
        <v>16300.9</v>
      </c>
    </row>
    <row r="145" spans="1:6" ht="14.5" hidden="1" customHeight="1" outlineLevel="2" x14ac:dyDescent="0.2">
      <c r="A145" s="23" t="s">
        <v>0</v>
      </c>
      <c r="B145" s="23" t="s">
        <v>0</v>
      </c>
      <c r="C145" s="23" t="s">
        <v>277</v>
      </c>
      <c r="D145" s="22">
        <v>0</v>
      </c>
      <c r="E145" s="22">
        <v>0</v>
      </c>
      <c r="F145" s="22">
        <v>4813.13</v>
      </c>
    </row>
    <row r="146" spans="1:6" ht="14.5" hidden="1" customHeight="1" outlineLevel="2" x14ac:dyDescent="0.2">
      <c r="A146" s="23" t="s">
        <v>0</v>
      </c>
      <c r="B146" s="23" t="s">
        <v>0</v>
      </c>
      <c r="C146" s="23" t="s">
        <v>276</v>
      </c>
      <c r="D146" s="22">
        <v>0</v>
      </c>
      <c r="E146" s="22">
        <v>0</v>
      </c>
      <c r="F146" s="22">
        <v>133</v>
      </c>
    </row>
    <row r="147" spans="1:6" ht="14.5" hidden="1" customHeight="1" outlineLevel="2" x14ac:dyDescent="0.2">
      <c r="A147" s="23" t="s">
        <v>0</v>
      </c>
      <c r="B147" s="23" t="s">
        <v>0</v>
      </c>
      <c r="C147" s="23" t="s">
        <v>107</v>
      </c>
      <c r="D147" s="22">
        <v>346.88</v>
      </c>
      <c r="E147" s="22">
        <v>0</v>
      </c>
      <c r="F147" s="22">
        <v>0</v>
      </c>
    </row>
    <row r="148" spans="1:6" ht="14.5" hidden="1" customHeight="1" outlineLevel="2" x14ac:dyDescent="0.2">
      <c r="A148" s="23" t="s">
        <v>0</v>
      </c>
      <c r="B148" s="23" t="s">
        <v>0</v>
      </c>
      <c r="C148" s="23" t="s">
        <v>275</v>
      </c>
      <c r="D148" s="22">
        <v>0</v>
      </c>
      <c r="E148" s="22">
        <v>105183</v>
      </c>
      <c r="F148" s="22">
        <v>128085.63</v>
      </c>
    </row>
    <row r="149" spans="1:6" ht="18" hidden="1" customHeight="1" outlineLevel="1" collapsed="1" x14ac:dyDescent="0.2">
      <c r="A149" s="21" t="s">
        <v>0</v>
      </c>
      <c r="B149" s="21" t="s">
        <v>0</v>
      </c>
      <c r="C149" s="21" t="s">
        <v>97</v>
      </c>
      <c r="D149" s="20">
        <f>SUM(D138:D148)</f>
        <v>-28572.079999999998</v>
      </c>
      <c r="E149" s="20">
        <f>SUM(E138:E148)</f>
        <v>111996.87</v>
      </c>
      <c r="F149" s="20">
        <f>SUM(F138:F148)</f>
        <v>307269.87</v>
      </c>
    </row>
    <row r="150" spans="1:6" ht="14.5" hidden="1" customHeight="1" outlineLevel="2" x14ac:dyDescent="0.2">
      <c r="A150" s="19" t="s">
        <v>0</v>
      </c>
      <c r="B150" s="17" t="s">
        <v>0</v>
      </c>
      <c r="C150" s="17" t="s">
        <v>108</v>
      </c>
      <c r="D150" s="24" t="s">
        <v>274</v>
      </c>
      <c r="E150" s="24" t="s">
        <v>273</v>
      </c>
      <c r="F150" s="24" t="s">
        <v>272</v>
      </c>
    </row>
    <row r="151" spans="1:6" ht="14.5" hidden="1" customHeight="1" outlineLevel="2" x14ac:dyDescent="0.2">
      <c r="A151" s="23" t="s">
        <v>0</v>
      </c>
      <c r="B151" s="23" t="s">
        <v>0</v>
      </c>
      <c r="C151" s="23" t="s">
        <v>271</v>
      </c>
      <c r="D151" s="22">
        <v>0</v>
      </c>
      <c r="E151" s="22">
        <v>-3692</v>
      </c>
      <c r="F151" s="22">
        <v>14750</v>
      </c>
    </row>
    <row r="152" spans="1:6" ht="14.5" hidden="1" customHeight="1" outlineLevel="2" x14ac:dyDescent="0.2">
      <c r="A152" s="23" t="s">
        <v>0</v>
      </c>
      <c r="B152" s="23" t="s">
        <v>0</v>
      </c>
      <c r="C152" s="23" t="s">
        <v>111</v>
      </c>
      <c r="D152" s="22">
        <v>704041.26</v>
      </c>
      <c r="E152" s="22">
        <v>0</v>
      </c>
      <c r="F152" s="22">
        <v>46863.13</v>
      </c>
    </row>
    <row r="153" spans="1:6" ht="14.5" hidden="1" customHeight="1" outlineLevel="2" x14ac:dyDescent="0.2">
      <c r="A153" s="23" t="s">
        <v>0</v>
      </c>
      <c r="B153" s="23" t="s">
        <v>0</v>
      </c>
      <c r="C153" s="23" t="s">
        <v>112</v>
      </c>
      <c r="D153" s="22">
        <v>0</v>
      </c>
      <c r="E153" s="22">
        <v>0</v>
      </c>
      <c r="F153" s="22">
        <v>-2500</v>
      </c>
    </row>
    <row r="154" spans="1:6" ht="18" hidden="1" customHeight="1" outlineLevel="1" collapsed="1" x14ac:dyDescent="0.2">
      <c r="A154" s="21" t="s">
        <v>0</v>
      </c>
      <c r="B154" s="21" t="s">
        <v>0</v>
      </c>
      <c r="C154" s="21" t="s">
        <v>108</v>
      </c>
      <c r="D154" s="20">
        <f>SUM(D151:D153)</f>
        <v>704041.26</v>
      </c>
      <c r="E154" s="20">
        <f>SUM(E151:E153)</f>
        <v>-3692</v>
      </c>
      <c r="F154" s="20">
        <f>SUM(F151:F153)</f>
        <v>59113.13</v>
      </c>
    </row>
    <row r="155" spans="1:6" ht="14.5" hidden="1" customHeight="1" outlineLevel="2" x14ac:dyDescent="0.2">
      <c r="A155" s="19" t="s">
        <v>0</v>
      </c>
      <c r="B155" s="17" t="s">
        <v>0</v>
      </c>
      <c r="C155" s="17" t="s">
        <v>114</v>
      </c>
      <c r="D155" s="24" t="s">
        <v>270</v>
      </c>
      <c r="E155" s="24" t="s">
        <v>269</v>
      </c>
      <c r="F155" s="24" t="s">
        <v>268</v>
      </c>
    </row>
    <row r="156" spans="1:6" ht="14.5" hidden="1" customHeight="1" outlineLevel="2" x14ac:dyDescent="0.2">
      <c r="A156" s="23" t="s">
        <v>0</v>
      </c>
      <c r="B156" s="23" t="s">
        <v>0</v>
      </c>
      <c r="C156" s="23" t="s">
        <v>116</v>
      </c>
      <c r="D156" s="22">
        <v>11153.03</v>
      </c>
      <c r="E156" s="22">
        <v>15427.91</v>
      </c>
      <c r="F156" s="22">
        <v>81875.179999999993</v>
      </c>
    </row>
    <row r="157" spans="1:6" ht="14.5" hidden="1" customHeight="1" outlineLevel="2" x14ac:dyDescent="0.2">
      <c r="A157" s="23" t="s">
        <v>0</v>
      </c>
      <c r="B157" s="23" t="s">
        <v>0</v>
      </c>
      <c r="C157" s="23" t="s">
        <v>117</v>
      </c>
      <c r="D157" s="22">
        <v>34610.959999999999</v>
      </c>
      <c r="E157" s="22">
        <v>36090</v>
      </c>
      <c r="F157" s="22">
        <v>369507.15</v>
      </c>
    </row>
    <row r="158" spans="1:6" ht="14.5" hidden="1" customHeight="1" outlineLevel="2" x14ac:dyDescent="0.2">
      <c r="A158" s="23" t="s">
        <v>0</v>
      </c>
      <c r="B158" s="23" t="s">
        <v>0</v>
      </c>
      <c r="C158" s="23" t="s">
        <v>118</v>
      </c>
      <c r="D158" s="22">
        <v>15699.9</v>
      </c>
      <c r="E158" s="22">
        <v>12037.1</v>
      </c>
      <c r="F158" s="22">
        <v>94449.22</v>
      </c>
    </row>
    <row r="159" spans="1:6" ht="14.5" hidden="1" customHeight="1" outlineLevel="2" x14ac:dyDescent="0.2">
      <c r="A159" s="23" t="s">
        <v>0</v>
      </c>
      <c r="B159" s="23" t="s">
        <v>0</v>
      </c>
      <c r="C159" s="23" t="s">
        <v>119</v>
      </c>
      <c r="D159" s="22">
        <v>4229.95</v>
      </c>
      <c r="E159" s="22">
        <v>4112.5</v>
      </c>
      <c r="F159" s="22">
        <v>49814.32</v>
      </c>
    </row>
    <row r="160" spans="1:6" ht="18" hidden="1" customHeight="1" outlineLevel="1" collapsed="1" x14ac:dyDescent="0.2">
      <c r="A160" s="21" t="s">
        <v>0</v>
      </c>
      <c r="B160" s="21" t="s">
        <v>0</v>
      </c>
      <c r="C160" s="21" t="s">
        <v>114</v>
      </c>
      <c r="D160" s="20">
        <f>SUM(D156:D159)</f>
        <v>65693.84</v>
      </c>
      <c r="E160" s="20">
        <f>SUM(E156:E159)</f>
        <v>67667.510000000009</v>
      </c>
      <c r="F160" s="20">
        <f>SUM(F156:F159)</f>
        <v>595645.87</v>
      </c>
    </row>
    <row r="161" spans="1:6" ht="14.5" hidden="1" customHeight="1" outlineLevel="2" x14ac:dyDescent="0.2">
      <c r="A161" s="19" t="s">
        <v>0</v>
      </c>
      <c r="B161" s="17" t="s">
        <v>0</v>
      </c>
      <c r="C161" s="17" t="s">
        <v>120</v>
      </c>
      <c r="D161" s="24" t="s">
        <v>267</v>
      </c>
      <c r="E161" s="24" t="s">
        <v>266</v>
      </c>
      <c r="F161" s="24" t="s">
        <v>265</v>
      </c>
    </row>
    <row r="162" spans="1:6" ht="14.5" hidden="1" customHeight="1" outlineLevel="2" x14ac:dyDescent="0.2">
      <c r="A162" s="23" t="s">
        <v>0</v>
      </c>
      <c r="B162" s="23" t="s">
        <v>0</v>
      </c>
      <c r="C162" s="23" t="s">
        <v>122</v>
      </c>
      <c r="D162" s="22">
        <v>44495</v>
      </c>
      <c r="E162" s="22">
        <v>40244</v>
      </c>
      <c r="F162" s="22">
        <v>40244</v>
      </c>
    </row>
    <row r="163" spans="1:6" ht="14.5" hidden="1" customHeight="1" outlineLevel="2" x14ac:dyDescent="0.2">
      <c r="A163" s="23" t="s">
        <v>0</v>
      </c>
      <c r="B163" s="23" t="s">
        <v>0</v>
      </c>
      <c r="C163" s="23" t="s">
        <v>123</v>
      </c>
      <c r="D163" s="22">
        <v>0</v>
      </c>
      <c r="E163" s="22">
        <v>0</v>
      </c>
      <c r="F163" s="22">
        <v>5000</v>
      </c>
    </row>
    <row r="164" spans="1:6" ht="14.5" hidden="1" customHeight="1" outlineLevel="2" x14ac:dyDescent="0.2">
      <c r="A164" s="23" t="s">
        <v>0</v>
      </c>
      <c r="B164" s="23" t="s">
        <v>0</v>
      </c>
      <c r="C164" s="23" t="s">
        <v>124</v>
      </c>
      <c r="D164" s="22">
        <v>6593.99</v>
      </c>
      <c r="E164" s="22">
        <v>11454.54</v>
      </c>
      <c r="F164" s="22">
        <v>80639.5</v>
      </c>
    </row>
    <row r="165" spans="1:6" ht="14.5" hidden="1" customHeight="1" outlineLevel="2" x14ac:dyDescent="0.2">
      <c r="A165" s="23" t="s">
        <v>0</v>
      </c>
      <c r="B165" s="23" t="s">
        <v>0</v>
      </c>
      <c r="C165" s="23" t="s">
        <v>264</v>
      </c>
      <c r="D165" s="22">
        <v>0</v>
      </c>
      <c r="E165" s="22">
        <v>0</v>
      </c>
      <c r="F165" s="22">
        <v>278.75</v>
      </c>
    </row>
    <row r="166" spans="1:6" ht="18" hidden="1" customHeight="1" outlineLevel="1" collapsed="1" x14ac:dyDescent="0.2">
      <c r="A166" s="21" t="s">
        <v>0</v>
      </c>
      <c r="B166" s="21" t="s">
        <v>0</v>
      </c>
      <c r="C166" s="21" t="s">
        <v>120</v>
      </c>
      <c r="D166" s="20">
        <f>SUM(D162:D165)</f>
        <v>51088.99</v>
      </c>
      <c r="E166" s="20">
        <f>SUM(E162:E165)</f>
        <v>51698.54</v>
      </c>
      <c r="F166" s="20">
        <f>SUM(F162:F165)</f>
        <v>126162.25</v>
      </c>
    </row>
    <row r="167" spans="1:6" ht="14.5" hidden="1" customHeight="1" outlineLevel="2" x14ac:dyDescent="0.2">
      <c r="A167" s="19" t="s">
        <v>0</v>
      </c>
      <c r="B167" s="17" t="s">
        <v>0</v>
      </c>
      <c r="C167" s="17" t="s">
        <v>125</v>
      </c>
      <c r="D167" s="24" t="s">
        <v>263</v>
      </c>
      <c r="E167" s="24" t="s">
        <v>262</v>
      </c>
      <c r="F167" s="24" t="s">
        <v>262</v>
      </c>
    </row>
    <row r="168" spans="1:6" ht="14.5" hidden="1" customHeight="1" outlineLevel="2" x14ac:dyDescent="0.2">
      <c r="A168" s="23" t="s">
        <v>0</v>
      </c>
      <c r="B168" s="23" t="s">
        <v>0</v>
      </c>
      <c r="C168" s="23" t="s">
        <v>127</v>
      </c>
      <c r="D168" s="22">
        <v>5901</v>
      </c>
      <c r="E168" s="22">
        <v>57454</v>
      </c>
      <c r="F168" s="22">
        <v>57454</v>
      </c>
    </row>
    <row r="169" spans="1:6" ht="18" hidden="1" customHeight="1" outlineLevel="1" collapsed="1" x14ac:dyDescent="0.2">
      <c r="A169" s="21" t="s">
        <v>0</v>
      </c>
      <c r="B169" s="21" t="s">
        <v>0</v>
      </c>
      <c r="C169" s="21" t="s">
        <v>125</v>
      </c>
      <c r="D169" s="20">
        <f>D168</f>
        <v>5901</v>
      </c>
      <c r="E169" s="20">
        <f>E168</f>
        <v>57454</v>
      </c>
      <c r="F169" s="20">
        <f>F168</f>
        <v>57454</v>
      </c>
    </row>
    <row r="170" spans="1:6" ht="14.5" customHeight="1" collapsed="1" x14ac:dyDescent="0.2">
      <c r="A170" s="19" t="s">
        <v>0</v>
      </c>
      <c r="B170" s="36" t="s">
        <v>128</v>
      </c>
      <c r="C170" s="36"/>
      <c r="D170" s="18">
        <f>SUM(D129:D135)+SUM(D138:D148)+SUM(D151:D153)+SUM(D156:D159)+SUM(D162:D165)+D168</f>
        <v>865190.58</v>
      </c>
      <c r="E170" s="18">
        <f>SUM(E129:E135)+SUM(E138:E148)+SUM(E151:E153)+SUM(E156:E159)+SUM(E162:E165)+E168</f>
        <v>320349.03999999998</v>
      </c>
      <c r="F170" s="18">
        <f>SUM(F129:F135)+SUM(F138:F148)+SUM(F151:F153)+SUM(F156:F159)+SUM(F162:F165)+F168</f>
        <v>1357911.77</v>
      </c>
    </row>
    <row r="171" spans="1:6" ht="14.5" hidden="1" customHeight="1" outlineLevel="1" x14ac:dyDescent="0.2">
      <c r="A171" s="26" t="s">
        <v>0</v>
      </c>
      <c r="B171" s="36" t="s">
        <v>129</v>
      </c>
      <c r="C171" s="36"/>
      <c r="D171" s="25" t="s">
        <v>259</v>
      </c>
      <c r="E171" s="25" t="s">
        <v>261</v>
      </c>
      <c r="F171" s="25" t="s">
        <v>260</v>
      </c>
    </row>
    <row r="172" spans="1:6" ht="14.5" hidden="1" customHeight="1" outlineLevel="2" x14ac:dyDescent="0.2">
      <c r="A172" s="19" t="s">
        <v>0</v>
      </c>
      <c r="B172" s="17" t="s">
        <v>0</v>
      </c>
      <c r="C172" s="17" t="s">
        <v>131</v>
      </c>
      <c r="D172" s="24" t="s">
        <v>259</v>
      </c>
      <c r="E172" s="24" t="s">
        <v>258</v>
      </c>
      <c r="F172" s="24" t="s">
        <v>257</v>
      </c>
    </row>
    <row r="173" spans="1:6" ht="14.5" hidden="1" customHeight="1" outlineLevel="2" x14ac:dyDescent="0.2">
      <c r="A173" s="23" t="s">
        <v>0</v>
      </c>
      <c r="B173" s="23" t="s">
        <v>0</v>
      </c>
      <c r="C173" s="23" t="s">
        <v>133</v>
      </c>
      <c r="D173" s="22">
        <v>306.7</v>
      </c>
      <c r="E173" s="22">
        <v>-2381.3000000000002</v>
      </c>
      <c r="F173" s="22">
        <v>4080.1</v>
      </c>
    </row>
    <row r="174" spans="1:6" ht="18" hidden="1" customHeight="1" outlineLevel="1" collapsed="1" x14ac:dyDescent="0.2">
      <c r="A174" s="21" t="s">
        <v>0</v>
      </c>
      <c r="B174" s="21" t="s">
        <v>0</v>
      </c>
      <c r="C174" s="21" t="s">
        <v>131</v>
      </c>
      <c r="D174" s="20">
        <f>D173</f>
        <v>306.7</v>
      </c>
      <c r="E174" s="20">
        <f>E173</f>
        <v>-2381.3000000000002</v>
      </c>
      <c r="F174" s="20">
        <f>F173</f>
        <v>4080.1</v>
      </c>
    </row>
    <row r="175" spans="1:6" ht="14.5" hidden="1" customHeight="1" outlineLevel="2" x14ac:dyDescent="0.2">
      <c r="A175" s="19" t="s">
        <v>0</v>
      </c>
      <c r="B175" s="17" t="s">
        <v>0</v>
      </c>
      <c r="C175" s="17" t="s">
        <v>254</v>
      </c>
      <c r="D175" s="24" t="s">
        <v>26</v>
      </c>
      <c r="E175" s="24" t="s">
        <v>256</v>
      </c>
      <c r="F175" s="24" t="s">
        <v>26</v>
      </c>
    </row>
    <row r="176" spans="1:6" ht="14.5" hidden="1" customHeight="1" outlineLevel="2" x14ac:dyDescent="0.2">
      <c r="A176" s="23" t="s">
        <v>0</v>
      </c>
      <c r="B176" s="23" t="s">
        <v>0</v>
      </c>
      <c r="C176" s="23" t="s">
        <v>255</v>
      </c>
      <c r="D176" s="22">
        <v>0</v>
      </c>
      <c r="E176" s="22">
        <v>-1954.37</v>
      </c>
      <c r="F176" s="22">
        <v>0</v>
      </c>
    </row>
    <row r="177" spans="1:6" ht="18" hidden="1" customHeight="1" outlineLevel="1" collapsed="1" x14ac:dyDescent="0.2">
      <c r="A177" s="21" t="s">
        <v>0</v>
      </c>
      <c r="B177" s="21" t="s">
        <v>0</v>
      </c>
      <c r="C177" s="21" t="s">
        <v>254</v>
      </c>
      <c r="D177" s="20">
        <f>D176</f>
        <v>0</v>
      </c>
      <c r="E177" s="20">
        <f>E176</f>
        <v>-1954.37</v>
      </c>
      <c r="F177" s="20">
        <f>F176</f>
        <v>0</v>
      </c>
    </row>
    <row r="178" spans="1:6" ht="14.5" hidden="1" customHeight="1" outlineLevel="2" x14ac:dyDescent="0.2">
      <c r="A178" s="19" t="s">
        <v>0</v>
      </c>
      <c r="B178" s="17" t="s">
        <v>0</v>
      </c>
      <c r="C178" s="17" t="s">
        <v>251</v>
      </c>
      <c r="D178" s="24" t="s">
        <v>26</v>
      </c>
      <c r="E178" s="24" t="s">
        <v>26</v>
      </c>
      <c r="F178" s="24" t="s">
        <v>253</v>
      </c>
    </row>
    <row r="179" spans="1:6" ht="14.5" hidden="1" customHeight="1" outlineLevel="2" x14ac:dyDescent="0.2">
      <c r="A179" s="23" t="s">
        <v>0</v>
      </c>
      <c r="B179" s="23" t="s">
        <v>0</v>
      </c>
      <c r="C179" s="23" t="s">
        <v>252</v>
      </c>
      <c r="D179" s="22">
        <v>0</v>
      </c>
      <c r="E179" s="22">
        <v>0</v>
      </c>
      <c r="F179" s="22">
        <v>95.4</v>
      </c>
    </row>
    <row r="180" spans="1:6" ht="18" hidden="1" customHeight="1" outlineLevel="1" collapsed="1" x14ac:dyDescent="0.2">
      <c r="A180" s="21" t="s">
        <v>0</v>
      </c>
      <c r="B180" s="21" t="s">
        <v>0</v>
      </c>
      <c r="C180" s="21" t="s">
        <v>251</v>
      </c>
      <c r="D180" s="20">
        <f>D179</f>
        <v>0</v>
      </c>
      <c r="E180" s="20">
        <f>E179</f>
        <v>0</v>
      </c>
      <c r="F180" s="20">
        <f>F179</f>
        <v>95.4</v>
      </c>
    </row>
    <row r="181" spans="1:6" ht="14.5" customHeight="1" collapsed="1" x14ac:dyDescent="0.2">
      <c r="A181" s="19" t="s">
        <v>0</v>
      </c>
      <c r="B181" s="36" t="s">
        <v>135</v>
      </c>
      <c r="C181" s="36"/>
      <c r="D181" s="18">
        <f>D173+D176+D179</f>
        <v>306.7</v>
      </c>
      <c r="E181" s="18">
        <f>E173+E176+E179</f>
        <v>-4335.67</v>
      </c>
      <c r="F181" s="18">
        <f>F173+F176+F179</f>
        <v>4175.5</v>
      </c>
    </row>
    <row r="182" spans="1:6" ht="14.5" hidden="1" customHeight="1" outlineLevel="1" x14ac:dyDescent="0.2">
      <c r="A182" s="26" t="s">
        <v>0</v>
      </c>
      <c r="B182" s="36" t="s">
        <v>136</v>
      </c>
      <c r="C182" s="36"/>
      <c r="D182" s="25" t="s">
        <v>250</v>
      </c>
      <c r="E182" s="25" t="s">
        <v>249</v>
      </c>
      <c r="F182" s="25" t="s">
        <v>248</v>
      </c>
    </row>
    <row r="183" spans="1:6" ht="14.5" hidden="1" customHeight="1" outlineLevel="2" x14ac:dyDescent="0.2">
      <c r="A183" s="19" t="s">
        <v>0</v>
      </c>
      <c r="B183" s="17" t="s">
        <v>0</v>
      </c>
      <c r="C183" s="17" t="s">
        <v>241</v>
      </c>
      <c r="D183" s="24" t="s">
        <v>247</v>
      </c>
      <c r="E183" s="24" t="s">
        <v>26</v>
      </c>
      <c r="F183" s="24" t="s">
        <v>246</v>
      </c>
    </row>
    <row r="184" spans="1:6" ht="14.5" hidden="1" customHeight="1" outlineLevel="2" x14ac:dyDescent="0.2">
      <c r="A184" s="23" t="s">
        <v>0</v>
      </c>
      <c r="B184" s="23" t="s">
        <v>0</v>
      </c>
      <c r="C184" s="23" t="s">
        <v>245</v>
      </c>
      <c r="D184" s="22">
        <v>225</v>
      </c>
      <c r="E184" s="22">
        <v>0</v>
      </c>
      <c r="F184" s="22">
        <v>510</v>
      </c>
    </row>
    <row r="185" spans="1:6" ht="14.5" hidden="1" customHeight="1" outlineLevel="2" x14ac:dyDescent="0.2">
      <c r="A185" s="23" t="s">
        <v>0</v>
      </c>
      <c r="B185" s="23" t="s">
        <v>0</v>
      </c>
      <c r="C185" s="23" t="s">
        <v>244</v>
      </c>
      <c r="D185" s="22">
        <v>930</v>
      </c>
      <c r="E185" s="22">
        <v>0</v>
      </c>
      <c r="F185" s="22">
        <v>0</v>
      </c>
    </row>
    <row r="186" spans="1:6" ht="14.5" hidden="1" customHeight="1" outlineLevel="2" x14ac:dyDescent="0.2">
      <c r="A186" s="23" t="s">
        <v>0</v>
      </c>
      <c r="B186" s="23" t="s">
        <v>0</v>
      </c>
      <c r="C186" s="23" t="s">
        <v>243</v>
      </c>
      <c r="D186" s="22">
        <v>1163</v>
      </c>
      <c r="E186" s="22">
        <v>0</v>
      </c>
      <c r="F186" s="22">
        <v>0</v>
      </c>
    </row>
    <row r="187" spans="1:6" ht="14.5" hidden="1" customHeight="1" outlineLevel="2" x14ac:dyDescent="0.2">
      <c r="A187" s="23" t="s">
        <v>0</v>
      </c>
      <c r="B187" s="23" t="s">
        <v>0</v>
      </c>
      <c r="C187" s="23" t="s">
        <v>242</v>
      </c>
      <c r="D187" s="22">
        <v>3300</v>
      </c>
      <c r="E187" s="22">
        <v>0</v>
      </c>
      <c r="F187" s="22">
        <v>0</v>
      </c>
    </row>
    <row r="188" spans="1:6" ht="18" hidden="1" customHeight="1" outlineLevel="1" collapsed="1" x14ac:dyDescent="0.2">
      <c r="A188" s="21" t="s">
        <v>0</v>
      </c>
      <c r="B188" s="21" t="s">
        <v>0</v>
      </c>
      <c r="C188" s="21" t="s">
        <v>241</v>
      </c>
      <c r="D188" s="20">
        <f>SUM(D184:D187)</f>
        <v>5618</v>
      </c>
      <c r="E188" s="20">
        <f>SUM(E184:E187)</f>
        <v>0</v>
      </c>
      <c r="F188" s="20">
        <f>SUM(F184:F187)</f>
        <v>510</v>
      </c>
    </row>
    <row r="189" spans="1:6" ht="14.5" hidden="1" customHeight="1" outlineLevel="2" x14ac:dyDescent="0.2">
      <c r="A189" s="19" t="s">
        <v>0</v>
      </c>
      <c r="B189" s="17" t="s">
        <v>0</v>
      </c>
      <c r="C189" s="17" t="s">
        <v>237</v>
      </c>
      <c r="D189" s="24" t="s">
        <v>240</v>
      </c>
      <c r="E189" s="24" t="s">
        <v>26</v>
      </c>
      <c r="F189" s="24" t="s">
        <v>239</v>
      </c>
    </row>
    <row r="190" spans="1:6" ht="14.5" hidden="1" customHeight="1" outlineLevel="2" x14ac:dyDescent="0.2">
      <c r="A190" s="23" t="s">
        <v>0</v>
      </c>
      <c r="B190" s="23" t="s">
        <v>0</v>
      </c>
      <c r="C190" s="23" t="s">
        <v>238</v>
      </c>
      <c r="D190" s="22">
        <v>157</v>
      </c>
      <c r="E190" s="22">
        <v>0</v>
      </c>
      <c r="F190" s="22">
        <v>5561.52</v>
      </c>
    </row>
    <row r="191" spans="1:6" ht="18" hidden="1" customHeight="1" outlineLevel="1" collapsed="1" x14ac:dyDescent="0.2">
      <c r="A191" s="21" t="s">
        <v>0</v>
      </c>
      <c r="B191" s="21" t="s">
        <v>0</v>
      </c>
      <c r="C191" s="21" t="s">
        <v>237</v>
      </c>
      <c r="D191" s="20">
        <f>D190</f>
        <v>157</v>
      </c>
      <c r="E191" s="20">
        <f>E190</f>
        <v>0</v>
      </c>
      <c r="F191" s="20">
        <f>F190</f>
        <v>5561.52</v>
      </c>
    </row>
    <row r="192" spans="1:6" ht="14.5" hidden="1" customHeight="1" outlineLevel="2" x14ac:dyDescent="0.2">
      <c r="A192" s="19" t="s">
        <v>0</v>
      </c>
      <c r="B192" s="17" t="s">
        <v>0</v>
      </c>
      <c r="C192" s="17" t="s">
        <v>138</v>
      </c>
      <c r="D192" s="24" t="s">
        <v>236</v>
      </c>
      <c r="E192" s="24" t="s">
        <v>235</v>
      </c>
      <c r="F192" s="24" t="s">
        <v>234</v>
      </c>
    </row>
    <row r="193" spans="1:6" ht="14.5" hidden="1" customHeight="1" outlineLevel="2" x14ac:dyDescent="0.2">
      <c r="A193" s="23" t="s">
        <v>0</v>
      </c>
      <c r="B193" s="23" t="s">
        <v>0</v>
      </c>
      <c r="C193" s="23" t="s">
        <v>140</v>
      </c>
      <c r="D193" s="22">
        <v>332.84</v>
      </c>
      <c r="E193" s="22">
        <v>109.06</v>
      </c>
      <c r="F193" s="22">
        <v>1582.23</v>
      </c>
    </row>
    <row r="194" spans="1:6" ht="14.5" hidden="1" customHeight="1" outlineLevel="2" x14ac:dyDescent="0.2">
      <c r="A194" s="23" t="s">
        <v>0</v>
      </c>
      <c r="B194" s="23" t="s">
        <v>0</v>
      </c>
      <c r="C194" s="23" t="s">
        <v>233</v>
      </c>
      <c r="D194" s="22">
        <v>0</v>
      </c>
      <c r="E194" s="22">
        <v>0</v>
      </c>
      <c r="F194" s="22">
        <v>584</v>
      </c>
    </row>
    <row r="195" spans="1:6" ht="18" hidden="1" customHeight="1" outlineLevel="1" collapsed="1" x14ac:dyDescent="0.2">
      <c r="A195" s="21" t="s">
        <v>0</v>
      </c>
      <c r="B195" s="21" t="s">
        <v>0</v>
      </c>
      <c r="C195" s="21" t="s">
        <v>138</v>
      </c>
      <c r="D195" s="20">
        <f>SUM(D193:D194)</f>
        <v>332.84</v>
      </c>
      <c r="E195" s="20">
        <f>SUM(E193:E194)</f>
        <v>109.06</v>
      </c>
      <c r="F195" s="20">
        <f>SUM(F193:F194)</f>
        <v>2166.23</v>
      </c>
    </row>
    <row r="196" spans="1:6" ht="14.5" hidden="1" customHeight="1" outlineLevel="2" x14ac:dyDescent="0.2">
      <c r="A196" s="19" t="s">
        <v>0</v>
      </c>
      <c r="B196" s="17" t="s">
        <v>0</v>
      </c>
      <c r="C196" s="17" t="s">
        <v>141</v>
      </c>
      <c r="D196" s="24" t="s">
        <v>232</v>
      </c>
      <c r="E196" s="24" t="s">
        <v>231</v>
      </c>
      <c r="F196" s="24" t="s">
        <v>230</v>
      </c>
    </row>
    <row r="197" spans="1:6" ht="14.5" hidden="1" customHeight="1" outlineLevel="2" x14ac:dyDescent="0.2">
      <c r="A197" s="23" t="s">
        <v>0</v>
      </c>
      <c r="B197" s="23" t="s">
        <v>0</v>
      </c>
      <c r="C197" s="23" t="s">
        <v>143</v>
      </c>
      <c r="D197" s="22">
        <v>30616.35</v>
      </c>
      <c r="E197" s="22">
        <v>0</v>
      </c>
      <c r="F197" s="22">
        <v>142147.57</v>
      </c>
    </row>
    <row r="198" spans="1:6" ht="14.5" hidden="1" customHeight="1" outlineLevel="2" x14ac:dyDescent="0.2">
      <c r="A198" s="23" t="s">
        <v>0</v>
      </c>
      <c r="B198" s="23" t="s">
        <v>0</v>
      </c>
      <c r="C198" s="23" t="s">
        <v>144</v>
      </c>
      <c r="D198" s="22">
        <v>0</v>
      </c>
      <c r="E198" s="22">
        <v>0</v>
      </c>
      <c r="F198" s="22">
        <v>14500</v>
      </c>
    </row>
    <row r="199" spans="1:6" ht="14.5" hidden="1" customHeight="1" outlineLevel="2" x14ac:dyDescent="0.2">
      <c r="A199" s="23" t="s">
        <v>0</v>
      </c>
      <c r="B199" s="23" t="s">
        <v>0</v>
      </c>
      <c r="C199" s="23" t="s">
        <v>145</v>
      </c>
      <c r="D199" s="22">
        <v>388.5</v>
      </c>
      <c r="E199" s="22">
        <v>2600</v>
      </c>
      <c r="F199" s="22">
        <v>12110.05</v>
      </c>
    </row>
    <row r="200" spans="1:6" ht="18" hidden="1" customHeight="1" outlineLevel="1" collapsed="1" x14ac:dyDescent="0.2">
      <c r="A200" s="21" t="s">
        <v>0</v>
      </c>
      <c r="B200" s="21" t="s">
        <v>0</v>
      </c>
      <c r="C200" s="21" t="s">
        <v>141</v>
      </c>
      <c r="D200" s="20">
        <f>SUM(D197:D199)</f>
        <v>31004.85</v>
      </c>
      <c r="E200" s="20">
        <f>SUM(E197:E199)</f>
        <v>2600</v>
      </c>
      <c r="F200" s="20">
        <f>SUM(F197:F199)</f>
        <v>168757.62</v>
      </c>
    </row>
    <row r="201" spans="1:6" ht="14.5" hidden="1" customHeight="1" outlineLevel="2" x14ac:dyDescent="0.2">
      <c r="A201" s="19" t="s">
        <v>0</v>
      </c>
      <c r="B201" s="17" t="s">
        <v>0</v>
      </c>
      <c r="C201" s="17" t="s">
        <v>146</v>
      </c>
      <c r="D201" s="24" t="s">
        <v>229</v>
      </c>
      <c r="E201" s="24" t="s">
        <v>228</v>
      </c>
      <c r="F201" s="24" t="s">
        <v>227</v>
      </c>
    </row>
    <row r="202" spans="1:6" ht="14.5" hidden="1" customHeight="1" outlineLevel="2" x14ac:dyDescent="0.2">
      <c r="A202" s="23" t="s">
        <v>0</v>
      </c>
      <c r="B202" s="23" t="s">
        <v>0</v>
      </c>
      <c r="C202" s="23" t="s">
        <v>226</v>
      </c>
      <c r="D202" s="22">
        <v>80</v>
      </c>
      <c r="E202" s="22">
        <v>81.5</v>
      </c>
      <c r="F202" s="22">
        <v>3093</v>
      </c>
    </row>
    <row r="203" spans="1:6" ht="14.5" hidden="1" customHeight="1" outlineLevel="2" x14ac:dyDescent="0.2">
      <c r="A203" s="23" t="s">
        <v>0</v>
      </c>
      <c r="B203" s="23" t="s">
        <v>0</v>
      </c>
      <c r="C203" s="23" t="s">
        <v>149</v>
      </c>
      <c r="D203" s="22">
        <v>800</v>
      </c>
      <c r="E203" s="22">
        <v>56</v>
      </c>
      <c r="F203" s="22">
        <v>532</v>
      </c>
    </row>
    <row r="204" spans="1:6" ht="18" hidden="1" customHeight="1" outlineLevel="1" collapsed="1" x14ac:dyDescent="0.2">
      <c r="A204" s="21" t="s">
        <v>0</v>
      </c>
      <c r="B204" s="21" t="s">
        <v>0</v>
      </c>
      <c r="C204" s="21" t="s">
        <v>146</v>
      </c>
      <c r="D204" s="20">
        <f>SUM(D202:D203)</f>
        <v>880</v>
      </c>
      <c r="E204" s="20">
        <f>SUM(E202:E203)</f>
        <v>137.5</v>
      </c>
      <c r="F204" s="20">
        <f>SUM(F202:F203)</f>
        <v>3625</v>
      </c>
    </row>
    <row r="205" spans="1:6" ht="14.5" hidden="1" customHeight="1" outlineLevel="2" x14ac:dyDescent="0.2">
      <c r="A205" s="19" t="s">
        <v>0</v>
      </c>
      <c r="B205" s="17" t="s">
        <v>0</v>
      </c>
      <c r="C205" s="17" t="s">
        <v>150</v>
      </c>
      <c r="D205" s="24" t="s">
        <v>225</v>
      </c>
      <c r="E205" s="24" t="s">
        <v>224</v>
      </c>
      <c r="F205" s="24" t="s">
        <v>224</v>
      </c>
    </row>
    <row r="206" spans="1:6" ht="14.5" hidden="1" customHeight="1" outlineLevel="2" x14ac:dyDescent="0.2">
      <c r="A206" s="23" t="s">
        <v>0</v>
      </c>
      <c r="B206" s="23" t="s">
        <v>0</v>
      </c>
      <c r="C206" s="23" t="s">
        <v>152</v>
      </c>
      <c r="D206" s="22">
        <v>5410</v>
      </c>
      <c r="E206" s="22">
        <v>5310</v>
      </c>
      <c r="F206" s="22">
        <v>5310</v>
      </c>
    </row>
    <row r="207" spans="1:6" ht="18" hidden="1" customHeight="1" outlineLevel="1" collapsed="1" x14ac:dyDescent="0.2">
      <c r="A207" s="21" t="s">
        <v>0</v>
      </c>
      <c r="B207" s="21" t="s">
        <v>0</v>
      </c>
      <c r="C207" s="21" t="s">
        <v>150</v>
      </c>
      <c r="D207" s="20">
        <f>D206</f>
        <v>5410</v>
      </c>
      <c r="E207" s="20">
        <f>E206</f>
        <v>5310</v>
      </c>
      <c r="F207" s="20">
        <f>F206</f>
        <v>5310</v>
      </c>
    </row>
    <row r="208" spans="1:6" ht="14.5" customHeight="1" collapsed="1" x14ac:dyDescent="0.2">
      <c r="A208" s="19" t="s">
        <v>0</v>
      </c>
      <c r="B208" s="36" t="s">
        <v>154</v>
      </c>
      <c r="C208" s="36"/>
      <c r="D208" s="18">
        <f>SUM(D184:D187)+D190+SUM(D193:D194)+SUM(D197:D199)+SUM(D202:D203)+D206</f>
        <v>43402.69</v>
      </c>
      <c r="E208" s="18">
        <f>SUM(E184:E187)+E190+SUM(E193:E194)+SUM(E197:E199)+SUM(E202:E203)+E206</f>
        <v>8156.5599999999995</v>
      </c>
      <c r="F208" s="18">
        <f>SUM(F184:F187)+F190+SUM(F193:F194)+SUM(F197:F199)+SUM(F202:F203)+F206</f>
        <v>185930.37</v>
      </c>
    </row>
    <row r="209" spans="1:6" ht="14.5" hidden="1" customHeight="1" outlineLevel="1" x14ac:dyDescent="0.2">
      <c r="A209" s="26" t="s">
        <v>0</v>
      </c>
      <c r="B209" s="36" t="s">
        <v>155</v>
      </c>
      <c r="C209" s="36"/>
      <c r="D209" s="25" t="s">
        <v>223</v>
      </c>
      <c r="E209" s="25" t="s">
        <v>222</v>
      </c>
      <c r="F209" s="25" t="s">
        <v>221</v>
      </c>
    </row>
    <row r="210" spans="1:6" ht="14.5" hidden="1" customHeight="1" outlineLevel="2" x14ac:dyDescent="0.2">
      <c r="A210" s="19" t="s">
        <v>0</v>
      </c>
      <c r="B210" s="17" t="s">
        <v>0</v>
      </c>
      <c r="C210" s="17" t="s">
        <v>157</v>
      </c>
      <c r="D210" s="24" t="s">
        <v>220</v>
      </c>
      <c r="E210" s="24" t="s">
        <v>219</v>
      </c>
      <c r="F210" s="24" t="s">
        <v>218</v>
      </c>
    </row>
    <row r="211" spans="1:6" ht="14.5" hidden="1" customHeight="1" outlineLevel="2" x14ac:dyDescent="0.2">
      <c r="A211" s="23" t="s">
        <v>0</v>
      </c>
      <c r="B211" s="23" t="s">
        <v>0</v>
      </c>
      <c r="C211" s="23" t="s">
        <v>159</v>
      </c>
      <c r="D211" s="22">
        <v>11979.17</v>
      </c>
      <c r="E211" s="22">
        <v>112192</v>
      </c>
      <c r="F211" s="22">
        <v>113750</v>
      </c>
    </row>
    <row r="212" spans="1:6" ht="14.5" hidden="1" customHeight="1" outlineLevel="2" x14ac:dyDescent="0.2">
      <c r="A212" s="23" t="s">
        <v>0</v>
      </c>
      <c r="B212" s="23" t="s">
        <v>0</v>
      </c>
      <c r="C212" s="23" t="s">
        <v>160</v>
      </c>
      <c r="D212" s="22">
        <v>0</v>
      </c>
      <c r="E212" s="22">
        <v>0</v>
      </c>
      <c r="F212" s="22">
        <v>481</v>
      </c>
    </row>
    <row r="213" spans="1:6" ht="14.5" hidden="1" customHeight="1" outlineLevel="2" x14ac:dyDescent="0.2">
      <c r="A213" s="23" t="s">
        <v>0</v>
      </c>
      <c r="B213" s="23" t="s">
        <v>0</v>
      </c>
      <c r="C213" s="23" t="s">
        <v>217</v>
      </c>
      <c r="D213" s="22">
        <v>0</v>
      </c>
      <c r="E213" s="22">
        <v>0</v>
      </c>
      <c r="F213" s="22">
        <v>78.95</v>
      </c>
    </row>
    <row r="214" spans="1:6" ht="18" hidden="1" customHeight="1" outlineLevel="1" collapsed="1" x14ac:dyDescent="0.2">
      <c r="A214" s="21" t="s">
        <v>0</v>
      </c>
      <c r="B214" s="21" t="s">
        <v>0</v>
      </c>
      <c r="C214" s="21" t="s">
        <v>157</v>
      </c>
      <c r="D214" s="20">
        <f>SUM(D211:D213)</f>
        <v>11979.17</v>
      </c>
      <c r="E214" s="20">
        <f>SUM(E211:E213)</f>
        <v>112192</v>
      </c>
      <c r="F214" s="20">
        <f>SUM(F211:F213)</f>
        <v>114309.95</v>
      </c>
    </row>
    <row r="215" spans="1:6" ht="14.5" hidden="1" customHeight="1" outlineLevel="2" x14ac:dyDescent="0.2">
      <c r="A215" s="19" t="s">
        <v>0</v>
      </c>
      <c r="B215" s="17" t="s">
        <v>0</v>
      </c>
      <c r="C215" s="17" t="s">
        <v>161</v>
      </c>
      <c r="D215" s="24" t="s">
        <v>216</v>
      </c>
      <c r="E215" s="24" t="s">
        <v>215</v>
      </c>
      <c r="F215" s="24" t="s">
        <v>214</v>
      </c>
    </row>
    <row r="216" spans="1:6" ht="14.5" hidden="1" customHeight="1" outlineLevel="2" x14ac:dyDescent="0.2">
      <c r="A216" s="23" t="s">
        <v>0</v>
      </c>
      <c r="B216" s="23" t="s">
        <v>0</v>
      </c>
      <c r="C216" s="23" t="s">
        <v>163</v>
      </c>
      <c r="D216" s="22">
        <v>2399.58</v>
      </c>
      <c r="E216" s="22">
        <v>28886.12</v>
      </c>
      <c r="F216" s="22">
        <v>22794.95</v>
      </c>
    </row>
    <row r="217" spans="1:6" ht="18" hidden="1" customHeight="1" outlineLevel="1" collapsed="1" x14ac:dyDescent="0.2">
      <c r="A217" s="21" t="s">
        <v>0</v>
      </c>
      <c r="B217" s="21" t="s">
        <v>0</v>
      </c>
      <c r="C217" s="21" t="s">
        <v>161</v>
      </c>
      <c r="D217" s="20">
        <f>D216</f>
        <v>2399.58</v>
      </c>
      <c r="E217" s="20">
        <f>E216</f>
        <v>28886.12</v>
      </c>
      <c r="F217" s="20">
        <f>F216</f>
        <v>22794.95</v>
      </c>
    </row>
    <row r="218" spans="1:6" ht="14.5" hidden="1" customHeight="1" outlineLevel="2" x14ac:dyDescent="0.2">
      <c r="A218" s="19" t="s">
        <v>0</v>
      </c>
      <c r="B218" s="17" t="s">
        <v>0</v>
      </c>
      <c r="C218" s="17" t="s">
        <v>167</v>
      </c>
      <c r="D218" s="24" t="s">
        <v>213</v>
      </c>
      <c r="E218" s="24" t="s">
        <v>212</v>
      </c>
      <c r="F218" s="24" t="s">
        <v>212</v>
      </c>
    </row>
    <row r="219" spans="1:6" ht="14.5" hidden="1" customHeight="1" outlineLevel="2" x14ac:dyDescent="0.2">
      <c r="A219" s="23" t="s">
        <v>0</v>
      </c>
      <c r="B219" s="23" t="s">
        <v>0</v>
      </c>
      <c r="C219" s="23" t="s">
        <v>169</v>
      </c>
      <c r="D219" s="22">
        <v>18570.560000000001</v>
      </c>
      <c r="E219" s="22">
        <v>222847.05</v>
      </c>
      <c r="F219" s="22">
        <v>222847.05</v>
      </c>
    </row>
    <row r="220" spans="1:6" ht="14.5" hidden="1" customHeight="1" outlineLevel="2" x14ac:dyDescent="0.2">
      <c r="A220" s="23" t="s">
        <v>0</v>
      </c>
      <c r="B220" s="23" t="s">
        <v>0</v>
      </c>
      <c r="C220" s="23" t="s">
        <v>170</v>
      </c>
      <c r="D220" s="22">
        <v>31800.6</v>
      </c>
      <c r="E220" s="22">
        <v>262208.52</v>
      </c>
      <c r="F220" s="22">
        <v>262208.52</v>
      </c>
    </row>
    <row r="221" spans="1:6" ht="14.5" hidden="1" customHeight="1" outlineLevel="2" x14ac:dyDescent="0.2">
      <c r="A221" s="23" t="s">
        <v>0</v>
      </c>
      <c r="B221" s="23" t="s">
        <v>0</v>
      </c>
      <c r="C221" s="23" t="s">
        <v>211</v>
      </c>
      <c r="D221" s="22">
        <v>7743.82</v>
      </c>
      <c r="E221" s="22">
        <v>5765.7</v>
      </c>
      <c r="F221" s="22">
        <v>5765.7</v>
      </c>
    </row>
    <row r="222" spans="1:6" ht="18" hidden="1" customHeight="1" outlineLevel="1" collapsed="1" x14ac:dyDescent="0.2">
      <c r="A222" s="21" t="s">
        <v>0</v>
      </c>
      <c r="B222" s="21" t="s">
        <v>0</v>
      </c>
      <c r="C222" s="21" t="s">
        <v>167</v>
      </c>
      <c r="D222" s="20">
        <f>SUM(D219:D221)</f>
        <v>58114.98</v>
      </c>
      <c r="E222" s="20">
        <f>SUM(E219:E221)</f>
        <v>490821.27</v>
      </c>
      <c r="F222" s="20">
        <f>SUM(F219:F221)</f>
        <v>490821.27</v>
      </c>
    </row>
    <row r="223" spans="1:6" ht="14.5" customHeight="1" collapsed="1" x14ac:dyDescent="0.2">
      <c r="A223" s="19" t="s">
        <v>0</v>
      </c>
      <c r="B223" s="36" t="s">
        <v>172</v>
      </c>
      <c r="C223" s="36"/>
      <c r="D223" s="18">
        <f>SUM(D211:D213)+D216+SUM(D219:D221)</f>
        <v>72493.73000000001</v>
      </c>
      <c r="E223" s="18">
        <f>SUM(E211:E213)+E216+SUM(E219:E221)</f>
        <v>631899.39</v>
      </c>
      <c r="F223" s="18">
        <f>SUM(F211:F213)+F216+SUM(F219:F221)</f>
        <v>627926.17000000004</v>
      </c>
    </row>
    <row r="224" spans="1:6" ht="14.5" hidden="1" customHeight="1" outlineLevel="1" x14ac:dyDescent="0.2">
      <c r="A224" s="26" t="s">
        <v>0</v>
      </c>
      <c r="B224" s="36" t="s">
        <v>173</v>
      </c>
      <c r="C224" s="36"/>
      <c r="D224" s="25" t="s">
        <v>210</v>
      </c>
      <c r="E224" s="25" t="s">
        <v>209</v>
      </c>
      <c r="F224" s="25" t="s">
        <v>208</v>
      </c>
    </row>
    <row r="225" spans="1:6" ht="14.5" hidden="1" customHeight="1" outlineLevel="2" x14ac:dyDescent="0.2">
      <c r="A225" s="19" t="s">
        <v>0</v>
      </c>
      <c r="B225" s="17" t="s">
        <v>0</v>
      </c>
      <c r="C225" s="17" t="s">
        <v>205</v>
      </c>
      <c r="D225" s="24" t="s">
        <v>26</v>
      </c>
      <c r="E225" s="24" t="s">
        <v>26</v>
      </c>
      <c r="F225" s="24" t="s">
        <v>207</v>
      </c>
    </row>
    <row r="226" spans="1:6" ht="14.5" hidden="1" customHeight="1" outlineLevel="2" x14ac:dyDescent="0.2">
      <c r="A226" s="23" t="s">
        <v>0</v>
      </c>
      <c r="B226" s="23" t="s">
        <v>0</v>
      </c>
      <c r="C226" s="23" t="s">
        <v>206</v>
      </c>
      <c r="D226" s="22">
        <v>0</v>
      </c>
      <c r="E226" s="22">
        <v>0</v>
      </c>
      <c r="F226" s="22">
        <v>-3329</v>
      </c>
    </row>
    <row r="227" spans="1:6" ht="18" hidden="1" customHeight="1" outlineLevel="1" collapsed="1" x14ac:dyDescent="0.2">
      <c r="A227" s="21" t="s">
        <v>0</v>
      </c>
      <c r="B227" s="21" t="s">
        <v>0</v>
      </c>
      <c r="C227" s="21" t="s">
        <v>205</v>
      </c>
      <c r="D227" s="20">
        <f>D226</f>
        <v>0</v>
      </c>
      <c r="E227" s="20">
        <f>E226</f>
        <v>0</v>
      </c>
      <c r="F227" s="20">
        <f>F226</f>
        <v>-3329</v>
      </c>
    </row>
    <row r="228" spans="1:6" ht="14.5" hidden="1" customHeight="1" outlineLevel="2" x14ac:dyDescent="0.2">
      <c r="A228" s="19" t="s">
        <v>0</v>
      </c>
      <c r="B228" s="17" t="s">
        <v>0</v>
      </c>
      <c r="C228" s="17" t="s">
        <v>175</v>
      </c>
      <c r="D228" s="24" t="s">
        <v>204</v>
      </c>
      <c r="E228" s="24" t="s">
        <v>203</v>
      </c>
      <c r="F228" s="24" t="s">
        <v>202</v>
      </c>
    </row>
    <row r="229" spans="1:6" ht="14.5" hidden="1" customHeight="1" outlineLevel="2" x14ac:dyDescent="0.2">
      <c r="A229" s="23" t="s">
        <v>0</v>
      </c>
      <c r="B229" s="23" t="s">
        <v>0</v>
      </c>
      <c r="C229" s="23" t="s">
        <v>201</v>
      </c>
      <c r="D229" s="22">
        <v>-15923.36</v>
      </c>
      <c r="E229" s="22">
        <v>-4562.72</v>
      </c>
      <c r="F229" s="22">
        <v>-4562.72</v>
      </c>
    </row>
    <row r="230" spans="1:6" ht="14.5" hidden="1" customHeight="1" outlineLevel="2" x14ac:dyDescent="0.2">
      <c r="A230" s="23" t="s">
        <v>0</v>
      </c>
      <c r="B230" s="23" t="s">
        <v>0</v>
      </c>
      <c r="C230" s="23" t="s">
        <v>179</v>
      </c>
      <c r="D230" s="22">
        <v>0</v>
      </c>
      <c r="E230" s="22">
        <v>-1</v>
      </c>
      <c r="F230" s="22">
        <v>-40</v>
      </c>
    </row>
    <row r="231" spans="1:6" ht="18" hidden="1" customHeight="1" outlineLevel="1" collapsed="1" x14ac:dyDescent="0.2">
      <c r="A231" s="21" t="s">
        <v>0</v>
      </c>
      <c r="B231" s="21" t="s">
        <v>0</v>
      </c>
      <c r="C231" s="21" t="s">
        <v>175</v>
      </c>
      <c r="D231" s="20">
        <f>SUM(D229:D230)</f>
        <v>-15923.36</v>
      </c>
      <c r="E231" s="20">
        <f>SUM(E229:E230)</f>
        <v>-4563.72</v>
      </c>
      <c r="F231" s="20">
        <f>SUM(F229:F230)</f>
        <v>-4602.72</v>
      </c>
    </row>
    <row r="232" spans="1:6" ht="14.5" hidden="1" customHeight="1" outlineLevel="2" x14ac:dyDescent="0.2">
      <c r="A232" s="19" t="s">
        <v>0</v>
      </c>
      <c r="B232" s="17" t="s">
        <v>0</v>
      </c>
      <c r="C232" s="17" t="s">
        <v>180</v>
      </c>
      <c r="D232" s="24" t="s">
        <v>200</v>
      </c>
      <c r="E232" s="24" t="s">
        <v>199</v>
      </c>
      <c r="F232" s="24" t="s">
        <v>198</v>
      </c>
    </row>
    <row r="233" spans="1:6" ht="14.5" hidden="1" customHeight="1" outlineLevel="2" x14ac:dyDescent="0.2">
      <c r="A233" s="23" t="s">
        <v>0</v>
      </c>
      <c r="B233" s="23" t="s">
        <v>0</v>
      </c>
      <c r="C233" s="23" t="s">
        <v>182</v>
      </c>
      <c r="D233" s="22">
        <v>44662</v>
      </c>
      <c r="E233" s="22">
        <v>41798</v>
      </c>
      <c r="F233" s="22">
        <v>161562</v>
      </c>
    </row>
    <row r="234" spans="1:6" ht="14.5" hidden="1" customHeight="1" outlineLevel="2" x14ac:dyDescent="0.2">
      <c r="A234" s="23" t="s">
        <v>0</v>
      </c>
      <c r="B234" s="23" t="s">
        <v>0</v>
      </c>
      <c r="C234" s="23" t="s">
        <v>197</v>
      </c>
      <c r="D234" s="22">
        <v>0</v>
      </c>
      <c r="E234" s="22">
        <v>6.01</v>
      </c>
      <c r="F234" s="22">
        <v>290.02</v>
      </c>
    </row>
    <row r="235" spans="1:6" ht="14.5" hidden="1" customHeight="1" outlineLevel="2" x14ac:dyDescent="0.2">
      <c r="A235" s="23" t="s">
        <v>0</v>
      </c>
      <c r="B235" s="23" t="s">
        <v>0</v>
      </c>
      <c r="C235" s="23" t="s">
        <v>196</v>
      </c>
      <c r="D235" s="22">
        <v>0</v>
      </c>
      <c r="E235" s="22">
        <v>9</v>
      </c>
      <c r="F235" s="22">
        <v>9</v>
      </c>
    </row>
    <row r="236" spans="1:6" ht="14.5" hidden="1" customHeight="1" outlineLevel="2" x14ac:dyDescent="0.2">
      <c r="A236" s="23" t="s">
        <v>0</v>
      </c>
      <c r="B236" s="23" t="s">
        <v>0</v>
      </c>
      <c r="C236" s="23" t="s">
        <v>183</v>
      </c>
      <c r="D236" s="22">
        <v>0</v>
      </c>
      <c r="E236" s="22">
        <v>57470.66</v>
      </c>
      <c r="F236" s="22">
        <v>232864.19</v>
      </c>
    </row>
    <row r="237" spans="1:6" ht="18" hidden="1" customHeight="1" outlineLevel="1" collapsed="1" x14ac:dyDescent="0.2">
      <c r="A237" s="21" t="s">
        <v>0</v>
      </c>
      <c r="B237" s="21" t="s">
        <v>0</v>
      </c>
      <c r="C237" s="21" t="s">
        <v>180</v>
      </c>
      <c r="D237" s="20">
        <f>SUM(D233:D236)</f>
        <v>44662</v>
      </c>
      <c r="E237" s="20">
        <f>SUM(E233:E236)</f>
        <v>99283.670000000013</v>
      </c>
      <c r="F237" s="20">
        <f>SUM(F233:F236)</f>
        <v>394725.20999999996</v>
      </c>
    </row>
    <row r="238" spans="1:6" ht="14.5" hidden="1" customHeight="1" outlineLevel="2" x14ac:dyDescent="0.2">
      <c r="A238" s="19" t="s">
        <v>0</v>
      </c>
      <c r="B238" s="17" t="s">
        <v>0</v>
      </c>
      <c r="C238" s="17" t="s">
        <v>184</v>
      </c>
      <c r="D238" s="24" t="s">
        <v>195</v>
      </c>
      <c r="E238" s="24" t="s">
        <v>194</v>
      </c>
      <c r="F238" s="24" t="s">
        <v>194</v>
      </c>
    </row>
    <row r="239" spans="1:6" ht="14.5" hidden="1" customHeight="1" outlineLevel="2" x14ac:dyDescent="0.2">
      <c r="A239" s="23" t="s">
        <v>0</v>
      </c>
      <c r="B239" s="23" t="s">
        <v>0</v>
      </c>
      <c r="C239" s="23" t="s">
        <v>186</v>
      </c>
      <c r="D239" s="22">
        <v>-1464809.8</v>
      </c>
      <c r="E239" s="22">
        <v>296923.94</v>
      </c>
      <c r="F239" s="22">
        <v>296923.94</v>
      </c>
    </row>
    <row r="240" spans="1:6" ht="18" hidden="1" customHeight="1" outlineLevel="1" collapsed="1" x14ac:dyDescent="0.2">
      <c r="A240" s="21" t="s">
        <v>0</v>
      </c>
      <c r="B240" s="21" t="s">
        <v>0</v>
      </c>
      <c r="C240" s="21" t="s">
        <v>184</v>
      </c>
      <c r="D240" s="20">
        <f>D239</f>
        <v>-1464809.8</v>
      </c>
      <c r="E240" s="20">
        <f>E239</f>
        <v>296923.94</v>
      </c>
      <c r="F240" s="20">
        <f>F239</f>
        <v>296923.94</v>
      </c>
    </row>
    <row r="241" spans="1:6" ht="14.5" customHeight="1" collapsed="1" x14ac:dyDescent="0.2">
      <c r="A241" s="19" t="s">
        <v>0</v>
      </c>
      <c r="B241" s="36" t="s">
        <v>187</v>
      </c>
      <c r="C241" s="36"/>
      <c r="D241" s="18">
        <f>D226+SUM(D229:D230)+SUM(D233:D236)+D239</f>
        <v>-1436071.1600000001</v>
      </c>
      <c r="E241" s="18">
        <f>E226+SUM(E229:E230)+SUM(E233:E236)+E239</f>
        <v>391643.89</v>
      </c>
      <c r="F241" s="18">
        <f>F226+SUM(F229:F230)+SUM(F233:F236)+F239</f>
        <v>683717.42999999993</v>
      </c>
    </row>
    <row r="242" spans="1:6" ht="14.5" hidden="1" customHeight="1" outlineLevel="1" x14ac:dyDescent="0.2">
      <c r="A242" s="26" t="s">
        <v>0</v>
      </c>
      <c r="B242" s="36" t="s">
        <v>193</v>
      </c>
      <c r="C242" s="36"/>
      <c r="D242" s="25" t="s">
        <v>26</v>
      </c>
      <c r="E242" s="25" t="s">
        <v>26</v>
      </c>
      <c r="F242" s="25" t="s">
        <v>26</v>
      </c>
    </row>
    <row r="243" spans="1:6" ht="14.5" hidden="1" customHeight="1" outlineLevel="2" x14ac:dyDescent="0.2">
      <c r="A243" s="19" t="s">
        <v>0</v>
      </c>
      <c r="B243" s="17" t="s">
        <v>0</v>
      </c>
      <c r="C243" s="17" t="s">
        <v>190</v>
      </c>
      <c r="D243" s="24" t="s">
        <v>26</v>
      </c>
      <c r="E243" s="24" t="s">
        <v>26</v>
      </c>
      <c r="F243" s="24" t="s">
        <v>26</v>
      </c>
    </row>
    <row r="244" spans="1:6" ht="14.5" hidden="1" customHeight="1" outlineLevel="2" x14ac:dyDescent="0.2">
      <c r="A244" s="23" t="s">
        <v>0</v>
      </c>
      <c r="B244" s="23" t="s">
        <v>0</v>
      </c>
      <c r="C244" s="23" t="s">
        <v>192</v>
      </c>
      <c r="D244" s="22">
        <v>0</v>
      </c>
      <c r="E244" s="22">
        <v>260</v>
      </c>
      <c r="F244" s="22">
        <v>-6960</v>
      </c>
    </row>
    <row r="245" spans="1:6" ht="14.5" hidden="1" customHeight="1" outlineLevel="2" x14ac:dyDescent="0.2">
      <c r="A245" s="23" t="s">
        <v>0</v>
      </c>
      <c r="B245" s="23" t="s">
        <v>0</v>
      </c>
      <c r="C245" s="23" t="s">
        <v>191</v>
      </c>
      <c r="D245" s="22">
        <v>0</v>
      </c>
      <c r="E245" s="22">
        <v>-260</v>
      </c>
      <c r="F245" s="22">
        <v>6960</v>
      </c>
    </row>
    <row r="246" spans="1:6" ht="18" hidden="1" customHeight="1" outlineLevel="1" collapsed="1" x14ac:dyDescent="0.2">
      <c r="A246" s="21" t="s">
        <v>0</v>
      </c>
      <c r="B246" s="21" t="s">
        <v>0</v>
      </c>
      <c r="C246" s="21" t="s">
        <v>190</v>
      </c>
      <c r="D246" s="20">
        <f>SUM(D244:D245)</f>
        <v>0</v>
      </c>
      <c r="E246" s="20">
        <f>SUM(E244:E245)</f>
        <v>0</v>
      </c>
      <c r="F246" s="20">
        <f>SUM(F244:F245)</f>
        <v>0</v>
      </c>
    </row>
    <row r="247" spans="1:6" ht="14.5" customHeight="1" collapsed="1" x14ac:dyDescent="0.2">
      <c r="A247" s="19" t="s">
        <v>0</v>
      </c>
      <c r="B247" s="36" t="s">
        <v>189</v>
      </c>
      <c r="C247" s="36"/>
      <c r="D247" s="18">
        <f>SUM(D244:D245)</f>
        <v>0</v>
      </c>
      <c r="E247" s="18">
        <f>SUM(E244:E245)</f>
        <v>0</v>
      </c>
      <c r="F247" s="18">
        <f>SUM(F244:F245)</f>
        <v>0</v>
      </c>
    </row>
    <row r="248" spans="1:6" ht="15" x14ac:dyDescent="0.2">
      <c r="A248" s="17" t="s">
        <v>0</v>
      </c>
    </row>
    <row r="249" spans="1:6" ht="15" x14ac:dyDescent="0.2">
      <c r="A249" s="17" t="s">
        <v>188</v>
      </c>
    </row>
  </sheetData>
  <mergeCells count="26">
    <mergeCell ref="B247:C247"/>
    <mergeCell ref="B209:C209"/>
    <mergeCell ref="B223:C223"/>
    <mergeCell ref="B224:C224"/>
    <mergeCell ref="B241:C241"/>
    <mergeCell ref="B242:C242"/>
    <mergeCell ref="B46:C46"/>
    <mergeCell ref="B97:C97"/>
    <mergeCell ref="B98:C98"/>
    <mergeCell ref="B126:C126"/>
    <mergeCell ref="B127:C127"/>
    <mergeCell ref="B170:C170"/>
    <mergeCell ref="B171:C171"/>
    <mergeCell ref="B181:C181"/>
    <mergeCell ref="B182:C182"/>
    <mergeCell ref="B208:C208"/>
    <mergeCell ref="B1:F1"/>
    <mergeCell ref="B2:F2"/>
    <mergeCell ref="B3:F3"/>
    <mergeCell ref="B4:F4"/>
    <mergeCell ref="B5:F5"/>
    <mergeCell ref="B6:F6"/>
    <mergeCell ref="B7:F7"/>
    <mergeCell ref="B9:C9"/>
    <mergeCell ref="B10:C10"/>
    <mergeCell ref="B45:C45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1AA74-EEE2-EC42-A30A-76D89FE0B101}">
  <sheetPr>
    <pageSetUpPr fitToPage="1"/>
  </sheetPr>
  <dimension ref="A1:F249"/>
  <sheetViews>
    <sheetView tabSelected="1" zoomScaleNormal="100" workbookViewId="0"/>
  </sheetViews>
  <sheetFormatPr baseColWidth="10" defaultColWidth="21.5" defaultRowHeight="11.25" customHeight="1" outlineLevelRow="2" x14ac:dyDescent="0.2"/>
  <cols>
    <col min="1" max="1" width="13.6640625" style="16" customWidth="1" collapsed="1"/>
    <col min="2" max="2" width="2" style="16" customWidth="1" collapsed="1"/>
    <col min="3" max="3" width="51" style="16" customWidth="1" collapsed="1"/>
    <col min="4" max="5" width="18.1640625" style="16" customWidth="1" collapsed="1"/>
    <col min="6" max="6" width="11.33203125" style="16" customWidth="1" collapsed="1"/>
    <col min="7" max="16384" width="21.5" style="16"/>
  </cols>
  <sheetData>
    <row r="1" spans="1:6" ht="33" customHeight="1" x14ac:dyDescent="0.2">
      <c r="A1" s="17" t="s">
        <v>0</v>
      </c>
      <c r="B1" s="33" t="s">
        <v>0</v>
      </c>
      <c r="C1" s="33"/>
      <c r="D1" s="33"/>
      <c r="E1" s="33"/>
      <c r="F1" s="33"/>
    </row>
    <row r="2" spans="1:6" ht="14.5" customHeight="1" x14ac:dyDescent="0.2">
      <c r="A2" s="28" t="s">
        <v>1</v>
      </c>
      <c r="B2" s="33" t="s">
        <v>2</v>
      </c>
      <c r="C2" s="33"/>
      <c r="D2" s="33"/>
      <c r="E2" s="33"/>
      <c r="F2" s="33"/>
    </row>
    <row r="3" spans="1:6" ht="14.5" customHeight="1" x14ac:dyDescent="0.2">
      <c r="A3" s="28" t="s">
        <v>3</v>
      </c>
      <c r="B3" s="33" t="s">
        <v>4</v>
      </c>
      <c r="C3" s="33"/>
      <c r="D3" s="33"/>
      <c r="E3" s="33"/>
      <c r="F3" s="33"/>
    </row>
    <row r="4" spans="1:6" ht="14.5" customHeight="1" x14ac:dyDescent="0.2">
      <c r="A4" s="28" t="s">
        <v>5</v>
      </c>
      <c r="B4" s="33" t="s">
        <v>0</v>
      </c>
      <c r="C4" s="33"/>
      <c r="D4" s="33"/>
      <c r="E4" s="33"/>
      <c r="F4" s="33"/>
    </row>
    <row r="5" spans="1:6" ht="14.5" customHeight="1" x14ac:dyDescent="0.2">
      <c r="A5" s="28" t="s">
        <v>6</v>
      </c>
      <c r="B5" s="33" t="s">
        <v>7</v>
      </c>
      <c r="C5" s="33"/>
      <c r="D5" s="33"/>
      <c r="E5" s="33"/>
      <c r="F5" s="33"/>
    </row>
    <row r="6" spans="1:6" ht="14.5" customHeight="1" x14ac:dyDescent="0.2">
      <c r="A6" s="28" t="s">
        <v>8</v>
      </c>
      <c r="B6" s="33" t="s">
        <v>9</v>
      </c>
      <c r="C6" s="33"/>
      <c r="D6" s="33"/>
      <c r="E6" s="33"/>
      <c r="F6" s="33"/>
    </row>
    <row r="7" spans="1:6" ht="14.5" customHeight="1" x14ac:dyDescent="0.2">
      <c r="A7" s="28" t="s">
        <v>10</v>
      </c>
      <c r="B7" s="34">
        <v>44601.736801469902</v>
      </c>
      <c r="C7" s="34"/>
      <c r="D7" s="34"/>
      <c r="E7" s="34"/>
      <c r="F7" s="34"/>
    </row>
    <row r="8" spans="1:6" ht="15" x14ac:dyDescent="0.2">
      <c r="A8" s="17" t="s">
        <v>0</v>
      </c>
    </row>
    <row r="9" spans="1:6" ht="18" customHeight="1" x14ac:dyDescent="0.2">
      <c r="A9" s="27" t="s">
        <v>0</v>
      </c>
      <c r="B9" s="35" t="s">
        <v>0</v>
      </c>
      <c r="C9" s="35"/>
      <c r="D9" s="27" t="s">
        <v>426</v>
      </c>
      <c r="E9" s="27" t="s">
        <v>425</v>
      </c>
      <c r="F9" s="27" t="s">
        <v>424</v>
      </c>
    </row>
    <row r="10" spans="1:6" ht="14.5" customHeight="1" outlineLevel="1" x14ac:dyDescent="0.2">
      <c r="A10" s="26" t="s">
        <v>0</v>
      </c>
      <c r="B10" s="36" t="s">
        <v>13</v>
      </c>
      <c r="C10" s="36"/>
      <c r="D10" s="25" t="s">
        <v>0</v>
      </c>
      <c r="E10" s="25" t="s">
        <v>0</v>
      </c>
      <c r="F10" s="25" t="s">
        <v>0</v>
      </c>
    </row>
    <row r="11" spans="1:6" ht="14.5" customHeight="1" outlineLevel="2" x14ac:dyDescent="0.2">
      <c r="A11" s="19" t="s">
        <v>0</v>
      </c>
      <c r="B11" s="17" t="s">
        <v>0</v>
      </c>
      <c r="C11" s="17" t="s">
        <v>14</v>
      </c>
      <c r="D11" s="24" t="s">
        <v>0</v>
      </c>
      <c r="E11" s="24" t="s">
        <v>0</v>
      </c>
      <c r="F11" s="24" t="s">
        <v>0</v>
      </c>
    </row>
    <row r="12" spans="1:6" ht="14.5" customHeight="1" outlineLevel="2" x14ac:dyDescent="0.2">
      <c r="A12" s="23" t="s">
        <v>0</v>
      </c>
      <c r="B12" s="23" t="s">
        <v>0</v>
      </c>
      <c r="C12" s="23" t="s">
        <v>15</v>
      </c>
      <c r="D12" s="22">
        <v>0</v>
      </c>
      <c r="E12" s="22">
        <v>0</v>
      </c>
      <c r="F12" s="22">
        <v>22284705</v>
      </c>
    </row>
    <row r="13" spans="1:6" ht="14.5" customHeight="1" outlineLevel="2" x14ac:dyDescent="0.2">
      <c r="A13" s="23" t="s">
        <v>0</v>
      </c>
      <c r="B13" s="23" t="s">
        <v>0</v>
      </c>
      <c r="C13" s="23" t="s">
        <v>16</v>
      </c>
      <c r="D13" s="22">
        <v>-222847.05</v>
      </c>
      <c r="E13" s="22">
        <v>-222847.05</v>
      </c>
      <c r="F13" s="22">
        <v>-2401473.33</v>
      </c>
    </row>
    <row r="14" spans="1:6" ht="14.5" customHeight="1" outlineLevel="2" x14ac:dyDescent="0.2">
      <c r="A14" s="23" t="s">
        <v>0</v>
      </c>
      <c r="B14" s="23" t="s">
        <v>0</v>
      </c>
      <c r="C14" s="23" t="s">
        <v>17</v>
      </c>
      <c r="D14" s="22">
        <v>0</v>
      </c>
      <c r="E14" s="22">
        <v>0</v>
      </c>
      <c r="F14" s="22">
        <v>8559200</v>
      </c>
    </row>
    <row r="15" spans="1:6" ht="14.5" customHeight="1" outlineLevel="2" x14ac:dyDescent="0.2">
      <c r="A15" s="23" t="s">
        <v>0</v>
      </c>
      <c r="B15" s="23" t="s">
        <v>0</v>
      </c>
      <c r="C15" s="23" t="s">
        <v>18</v>
      </c>
      <c r="D15" s="22">
        <v>0</v>
      </c>
      <c r="E15" s="22">
        <v>0</v>
      </c>
      <c r="F15" s="22">
        <v>14701800</v>
      </c>
    </row>
    <row r="16" spans="1:6" ht="14.5" customHeight="1" outlineLevel="2" x14ac:dyDescent="0.2">
      <c r="A16" s="23" t="s">
        <v>0</v>
      </c>
      <c r="B16" s="23" t="s">
        <v>0</v>
      </c>
      <c r="C16" s="23" t="s">
        <v>19</v>
      </c>
      <c r="D16" s="22">
        <v>96180</v>
      </c>
      <c r="E16" s="22">
        <v>99500</v>
      </c>
      <c r="F16" s="22">
        <v>5795371</v>
      </c>
    </row>
    <row r="17" spans="1:6" ht="14.5" customHeight="1" outlineLevel="2" x14ac:dyDescent="0.2">
      <c r="A17" s="23" t="s">
        <v>0</v>
      </c>
      <c r="B17" s="23" t="s">
        <v>0</v>
      </c>
      <c r="C17" s="23" t="s">
        <v>20</v>
      </c>
      <c r="D17" s="22">
        <v>-281776.52</v>
      </c>
      <c r="E17" s="22">
        <v>-272158.52</v>
      </c>
      <c r="F17" s="22">
        <v>-2307506.48</v>
      </c>
    </row>
    <row r="18" spans="1:6" ht="18" customHeight="1" outlineLevel="1" x14ac:dyDescent="0.2">
      <c r="A18" s="21" t="s">
        <v>0</v>
      </c>
      <c r="B18" s="21" t="s">
        <v>0</v>
      </c>
      <c r="C18" s="21" t="s">
        <v>14</v>
      </c>
      <c r="D18" s="20">
        <f>SUM(D12:D17)</f>
        <v>-408443.57</v>
      </c>
      <c r="E18" s="20">
        <f>SUM(E12:E17)</f>
        <v>-395505.57</v>
      </c>
      <c r="F18" s="20">
        <f>SUM(F12:F17)</f>
        <v>46632096.190000005</v>
      </c>
    </row>
    <row r="19" spans="1:6" ht="14.5" customHeight="1" outlineLevel="2" x14ac:dyDescent="0.2">
      <c r="A19" s="19" t="s">
        <v>0</v>
      </c>
      <c r="B19" s="17" t="s">
        <v>0</v>
      </c>
      <c r="C19" s="17" t="s">
        <v>21</v>
      </c>
      <c r="D19" s="24" t="s">
        <v>0</v>
      </c>
      <c r="E19" s="24" t="s">
        <v>0</v>
      </c>
      <c r="F19" s="24" t="s">
        <v>0</v>
      </c>
    </row>
    <row r="20" spans="1:6" ht="14.5" customHeight="1" outlineLevel="2" x14ac:dyDescent="0.2">
      <c r="A20" s="23" t="s">
        <v>0</v>
      </c>
      <c r="B20" s="23" t="s">
        <v>0</v>
      </c>
      <c r="C20" s="23" t="s">
        <v>22</v>
      </c>
      <c r="D20" s="22">
        <v>0</v>
      </c>
      <c r="E20" s="22">
        <v>72634.899999999994</v>
      </c>
      <c r="F20" s="22">
        <v>145475.9</v>
      </c>
    </row>
    <row r="21" spans="1:6" ht="14.5" customHeight="1" outlineLevel="2" x14ac:dyDescent="0.2">
      <c r="A21" s="23" t="s">
        <v>0</v>
      </c>
      <c r="B21" s="23" t="s">
        <v>0</v>
      </c>
      <c r="C21" s="23" t="s">
        <v>23</v>
      </c>
      <c r="D21" s="22">
        <v>-13029.19</v>
      </c>
      <c r="E21" s="22">
        <v>-13029.1</v>
      </c>
      <c r="F21" s="22">
        <v>-44232.52</v>
      </c>
    </row>
    <row r="22" spans="1:6" ht="18" customHeight="1" outlineLevel="1" x14ac:dyDescent="0.2">
      <c r="A22" s="21" t="s">
        <v>0</v>
      </c>
      <c r="B22" s="21" t="s">
        <v>0</v>
      </c>
      <c r="C22" s="21" t="s">
        <v>21</v>
      </c>
      <c r="D22" s="20">
        <f>SUM(D20:D21)</f>
        <v>-13029.19</v>
      </c>
      <c r="E22" s="20">
        <f>SUM(E20:E21)</f>
        <v>59605.799999999996</v>
      </c>
      <c r="F22" s="20">
        <f>SUM(F20:F21)</f>
        <v>101243.38</v>
      </c>
    </row>
    <row r="23" spans="1:6" ht="14.5" customHeight="1" outlineLevel="2" x14ac:dyDescent="0.2">
      <c r="A23" s="19" t="s">
        <v>0</v>
      </c>
      <c r="B23" s="17" t="s">
        <v>0</v>
      </c>
      <c r="C23" s="17" t="s">
        <v>24</v>
      </c>
      <c r="D23" s="24" t="s">
        <v>0</v>
      </c>
      <c r="E23" s="24" t="s">
        <v>0</v>
      </c>
      <c r="F23" s="24" t="s">
        <v>0</v>
      </c>
    </row>
    <row r="24" spans="1:6" ht="14.5" customHeight="1" outlineLevel="2" x14ac:dyDescent="0.2">
      <c r="A24" s="23" t="s">
        <v>0</v>
      </c>
      <c r="B24" s="23" t="s">
        <v>0</v>
      </c>
      <c r="C24" s="23" t="s">
        <v>336</v>
      </c>
      <c r="D24" s="22">
        <v>471</v>
      </c>
      <c r="E24" s="22">
        <v>417</v>
      </c>
      <c r="F24" s="22">
        <v>477</v>
      </c>
    </row>
    <row r="25" spans="1:6" ht="14.5" customHeight="1" outlineLevel="2" x14ac:dyDescent="0.2">
      <c r="A25" s="23" t="s">
        <v>0</v>
      </c>
      <c r="B25" s="23" t="s">
        <v>0</v>
      </c>
      <c r="C25" s="23" t="s">
        <v>27</v>
      </c>
      <c r="D25" s="22">
        <v>-119</v>
      </c>
      <c r="E25" s="22">
        <v>119</v>
      </c>
      <c r="F25" s="22">
        <v>119</v>
      </c>
    </row>
    <row r="26" spans="1:6" ht="18" customHeight="1" outlineLevel="1" x14ac:dyDescent="0.2">
      <c r="A26" s="21" t="s">
        <v>0</v>
      </c>
      <c r="B26" s="21" t="s">
        <v>0</v>
      </c>
      <c r="C26" s="21" t="s">
        <v>24</v>
      </c>
      <c r="D26" s="20">
        <f>SUM(D24:D25)</f>
        <v>352</v>
      </c>
      <c r="E26" s="20">
        <f>SUM(E24:E25)</f>
        <v>536</v>
      </c>
      <c r="F26" s="20">
        <f>SUM(F24:F25)</f>
        <v>596</v>
      </c>
    </row>
    <row r="27" spans="1:6" ht="14.5" customHeight="1" outlineLevel="2" x14ac:dyDescent="0.2">
      <c r="A27" s="19" t="s">
        <v>0</v>
      </c>
      <c r="B27" s="17" t="s">
        <v>0</v>
      </c>
      <c r="C27" s="17" t="s">
        <v>28</v>
      </c>
      <c r="D27" s="24" t="s">
        <v>0</v>
      </c>
      <c r="E27" s="24" t="s">
        <v>0</v>
      </c>
      <c r="F27" s="24" t="s">
        <v>0</v>
      </c>
    </row>
    <row r="28" spans="1:6" ht="14.5" customHeight="1" outlineLevel="2" x14ac:dyDescent="0.2">
      <c r="A28" s="23" t="s">
        <v>0</v>
      </c>
      <c r="B28" s="23" t="s">
        <v>0</v>
      </c>
      <c r="C28" s="23" t="s">
        <v>29</v>
      </c>
      <c r="D28" s="22">
        <v>0</v>
      </c>
      <c r="E28" s="22">
        <v>0</v>
      </c>
      <c r="F28" s="22">
        <v>1018</v>
      </c>
    </row>
    <row r="29" spans="1:6" ht="14.5" customHeight="1" outlineLevel="2" x14ac:dyDescent="0.2">
      <c r="A29" s="23" t="s">
        <v>0</v>
      </c>
      <c r="B29" s="23" t="s">
        <v>0</v>
      </c>
      <c r="C29" s="23" t="s">
        <v>30</v>
      </c>
      <c r="D29" s="22">
        <v>0</v>
      </c>
      <c r="E29" s="22">
        <v>-351</v>
      </c>
      <c r="F29" s="22">
        <v>0</v>
      </c>
    </row>
    <row r="30" spans="1:6" ht="14.5" customHeight="1" outlineLevel="2" x14ac:dyDescent="0.2">
      <c r="A30" s="23" t="s">
        <v>0</v>
      </c>
      <c r="B30" s="23" t="s">
        <v>0</v>
      </c>
      <c r="C30" s="23" t="s">
        <v>423</v>
      </c>
      <c r="D30" s="22">
        <v>42633.87</v>
      </c>
      <c r="E30" s="22">
        <v>0</v>
      </c>
      <c r="F30" s="22">
        <v>0</v>
      </c>
    </row>
    <row r="31" spans="1:6" ht="14.5" customHeight="1" outlineLevel="2" x14ac:dyDescent="0.2">
      <c r="A31" s="23" t="s">
        <v>0</v>
      </c>
      <c r="B31" s="23" t="s">
        <v>0</v>
      </c>
      <c r="C31" s="23" t="s">
        <v>31</v>
      </c>
      <c r="D31" s="22">
        <v>-7262</v>
      </c>
      <c r="E31" s="22">
        <v>7262</v>
      </c>
      <c r="F31" s="22">
        <v>7262</v>
      </c>
    </row>
    <row r="32" spans="1:6" ht="14.5" customHeight="1" outlineLevel="2" x14ac:dyDescent="0.2">
      <c r="A32" s="23" t="s">
        <v>0</v>
      </c>
      <c r="B32" s="23" t="s">
        <v>0</v>
      </c>
      <c r="C32" s="23" t="s">
        <v>335</v>
      </c>
      <c r="D32" s="22">
        <v>0</v>
      </c>
      <c r="E32" s="22">
        <v>-74264</v>
      </c>
      <c r="F32" s="22">
        <v>0</v>
      </c>
    </row>
    <row r="33" spans="1:6" ht="18" customHeight="1" outlineLevel="1" x14ac:dyDescent="0.2">
      <c r="A33" s="21" t="s">
        <v>0</v>
      </c>
      <c r="B33" s="21" t="s">
        <v>0</v>
      </c>
      <c r="C33" s="21" t="s">
        <v>28</v>
      </c>
      <c r="D33" s="20">
        <f>SUM(D28:D32)</f>
        <v>35371.870000000003</v>
      </c>
      <c r="E33" s="20">
        <f>SUM(E28:E32)</f>
        <v>-67353</v>
      </c>
      <c r="F33" s="20">
        <f>SUM(F28:F32)</f>
        <v>8280</v>
      </c>
    </row>
    <row r="34" spans="1:6" ht="14.5" customHeight="1" outlineLevel="2" x14ac:dyDescent="0.2">
      <c r="A34" s="19" t="s">
        <v>0</v>
      </c>
      <c r="B34" s="17" t="s">
        <v>0</v>
      </c>
      <c r="C34" s="17" t="s">
        <v>333</v>
      </c>
      <c r="D34" s="24" t="s">
        <v>0</v>
      </c>
      <c r="E34" s="24" t="s">
        <v>0</v>
      </c>
      <c r="F34" s="24" t="s">
        <v>0</v>
      </c>
    </row>
    <row r="35" spans="1:6" ht="14.5" customHeight="1" outlineLevel="2" x14ac:dyDescent="0.2">
      <c r="A35" s="23" t="s">
        <v>0</v>
      </c>
      <c r="B35" s="23" t="s">
        <v>0</v>
      </c>
      <c r="C35" s="23" t="s">
        <v>334</v>
      </c>
      <c r="D35" s="22">
        <v>0</v>
      </c>
      <c r="E35" s="22">
        <v>-13732.09</v>
      </c>
      <c r="F35" s="22">
        <v>0</v>
      </c>
    </row>
    <row r="36" spans="1:6" ht="18" customHeight="1" outlineLevel="1" x14ac:dyDescent="0.2">
      <c r="A36" s="21" t="s">
        <v>0</v>
      </c>
      <c r="B36" s="21" t="s">
        <v>0</v>
      </c>
      <c r="C36" s="21" t="s">
        <v>333</v>
      </c>
      <c r="D36" s="20">
        <f>D35</f>
        <v>0</v>
      </c>
      <c r="E36" s="20">
        <f>E35</f>
        <v>-13732.09</v>
      </c>
      <c r="F36" s="20">
        <f>F35</f>
        <v>0</v>
      </c>
    </row>
    <row r="37" spans="1:6" ht="14.5" customHeight="1" outlineLevel="2" x14ac:dyDescent="0.2">
      <c r="A37" s="19" t="s">
        <v>0</v>
      </c>
      <c r="B37" s="17" t="s">
        <v>0</v>
      </c>
      <c r="C37" s="17" t="s">
        <v>32</v>
      </c>
      <c r="D37" s="24" t="s">
        <v>0</v>
      </c>
      <c r="E37" s="24" t="s">
        <v>0</v>
      </c>
      <c r="F37" s="24" t="s">
        <v>0</v>
      </c>
    </row>
    <row r="38" spans="1:6" ht="14.5" customHeight="1" outlineLevel="2" x14ac:dyDescent="0.2">
      <c r="A38" s="23" t="s">
        <v>0</v>
      </c>
      <c r="B38" s="23" t="s">
        <v>0</v>
      </c>
      <c r="C38" s="23" t="s">
        <v>332</v>
      </c>
      <c r="D38" s="22">
        <v>-394468.19</v>
      </c>
      <c r="E38" s="22">
        <v>279603.07</v>
      </c>
      <c r="F38" s="22">
        <v>956656.21</v>
      </c>
    </row>
    <row r="39" spans="1:6" ht="14.5" customHeight="1" outlineLevel="2" x14ac:dyDescent="0.2">
      <c r="A39" s="23" t="s">
        <v>0</v>
      </c>
      <c r="B39" s="23" t="s">
        <v>0</v>
      </c>
      <c r="C39" s="23" t="s">
        <v>34</v>
      </c>
      <c r="D39" s="22">
        <v>-3402889.74</v>
      </c>
      <c r="E39" s="22">
        <v>2555501.54</v>
      </c>
      <c r="F39" s="22">
        <v>3509821.31</v>
      </c>
    </row>
    <row r="40" spans="1:6" ht="14.5" customHeight="1" outlineLevel="2" x14ac:dyDescent="0.2">
      <c r="A40" s="23" t="s">
        <v>0</v>
      </c>
      <c r="B40" s="23" t="s">
        <v>0</v>
      </c>
      <c r="C40" s="23" t="s">
        <v>35</v>
      </c>
      <c r="D40" s="22">
        <v>-101482.93</v>
      </c>
      <c r="E40" s="22">
        <v>91426.93</v>
      </c>
      <c r="F40" s="22">
        <v>101482.93</v>
      </c>
    </row>
    <row r="41" spans="1:6" ht="14.5" customHeight="1" outlineLevel="2" x14ac:dyDescent="0.2">
      <c r="A41" s="23" t="s">
        <v>0</v>
      </c>
      <c r="B41" s="23" t="s">
        <v>0</v>
      </c>
      <c r="C41" s="23" t="s">
        <v>36</v>
      </c>
      <c r="D41" s="22">
        <v>-5279</v>
      </c>
      <c r="E41" s="22">
        <v>-659.37</v>
      </c>
      <c r="F41" s="22">
        <v>10000</v>
      </c>
    </row>
    <row r="42" spans="1:6" ht="14.5" customHeight="1" outlineLevel="2" x14ac:dyDescent="0.2">
      <c r="A42" s="23" t="s">
        <v>0</v>
      </c>
      <c r="B42" s="23" t="s">
        <v>0</v>
      </c>
      <c r="C42" s="23" t="s">
        <v>37</v>
      </c>
      <c r="D42" s="22">
        <v>-7955</v>
      </c>
      <c r="E42" s="22">
        <v>1485.66</v>
      </c>
      <c r="F42" s="22">
        <v>10000</v>
      </c>
    </row>
    <row r="43" spans="1:6" ht="14.5" customHeight="1" outlineLevel="2" x14ac:dyDescent="0.2">
      <c r="A43" s="23" t="s">
        <v>0</v>
      </c>
      <c r="B43" s="23" t="s">
        <v>0</v>
      </c>
      <c r="C43" s="23" t="s">
        <v>38</v>
      </c>
      <c r="D43" s="22">
        <v>-999639.1</v>
      </c>
      <c r="E43" s="22">
        <v>801368.23</v>
      </c>
      <c r="F43" s="22">
        <v>1001555.18</v>
      </c>
    </row>
    <row r="44" spans="1:6" ht="14.5" customHeight="1" outlineLevel="2" x14ac:dyDescent="0.2">
      <c r="A44" s="23" t="s">
        <v>0</v>
      </c>
      <c r="B44" s="23" t="s">
        <v>0</v>
      </c>
      <c r="C44" s="23" t="s">
        <v>331</v>
      </c>
      <c r="D44" s="22">
        <v>-596301.14</v>
      </c>
      <c r="E44" s="22">
        <v>1003063.89</v>
      </c>
      <c r="F44" s="22">
        <v>1003063.89</v>
      </c>
    </row>
    <row r="45" spans="1:6" ht="18" customHeight="1" outlineLevel="1" x14ac:dyDescent="0.2">
      <c r="A45" s="21" t="s">
        <v>0</v>
      </c>
      <c r="B45" s="21" t="s">
        <v>0</v>
      </c>
      <c r="C45" s="21" t="s">
        <v>32</v>
      </c>
      <c r="D45" s="20">
        <f>SUM(D38:D44)</f>
        <v>-5508015.0999999996</v>
      </c>
      <c r="E45" s="20">
        <f>SUM(E38:E44)</f>
        <v>4731789.95</v>
      </c>
      <c r="F45" s="20">
        <f>SUM(F38:F44)</f>
        <v>6592579.5199999986</v>
      </c>
    </row>
    <row r="46" spans="1:6" ht="14.5" customHeight="1" x14ac:dyDescent="0.2">
      <c r="A46" s="19" t="s">
        <v>0</v>
      </c>
      <c r="B46" s="36" t="s">
        <v>39</v>
      </c>
      <c r="C46" s="36"/>
      <c r="D46" s="18">
        <f>SUM(D12:D17)+SUM(D20:D21)+SUM(D24:D25)+SUM(D28:D32)+D35+SUM(D38:D44)</f>
        <v>-5893763.9899999993</v>
      </c>
      <c r="E46" s="18">
        <f>SUM(E12:E17)+SUM(E20:E21)+SUM(E24:E25)+SUM(E28:E32)+E35+SUM(E38:E44)</f>
        <v>4315341.09</v>
      </c>
      <c r="F46" s="18">
        <f>SUM(F12:F17)+SUM(F20:F21)+SUM(F24:F25)+SUM(F28:F32)+F35+SUM(F38:F44)</f>
        <v>53334795.090000004</v>
      </c>
    </row>
    <row r="47" spans="1:6" ht="14.5" customHeight="1" outlineLevel="1" x14ac:dyDescent="0.2">
      <c r="A47" s="26" t="s">
        <v>0</v>
      </c>
      <c r="B47" s="36" t="s">
        <v>40</v>
      </c>
      <c r="C47" s="36"/>
      <c r="D47" s="25" t="s">
        <v>0</v>
      </c>
      <c r="E47" s="25" t="s">
        <v>0</v>
      </c>
      <c r="F47" s="25" t="s">
        <v>0</v>
      </c>
    </row>
    <row r="48" spans="1:6" ht="14.5" customHeight="1" outlineLevel="2" x14ac:dyDescent="0.2">
      <c r="A48" s="19" t="s">
        <v>0</v>
      </c>
      <c r="B48" s="17" t="s">
        <v>0</v>
      </c>
      <c r="C48" s="17" t="s">
        <v>41</v>
      </c>
      <c r="D48" s="24" t="s">
        <v>0</v>
      </c>
      <c r="E48" s="24" t="s">
        <v>0</v>
      </c>
      <c r="F48" s="24" t="s">
        <v>0</v>
      </c>
    </row>
    <row r="49" spans="1:6" ht="14.5" customHeight="1" outlineLevel="2" x14ac:dyDescent="0.2">
      <c r="A49" s="23" t="s">
        <v>0</v>
      </c>
      <c r="B49" s="23" t="s">
        <v>0</v>
      </c>
      <c r="C49" s="23" t="s">
        <v>42</v>
      </c>
      <c r="D49" s="22">
        <v>-520887</v>
      </c>
      <c r="E49" s="22">
        <v>465691</v>
      </c>
      <c r="F49" s="22">
        <v>-1160000</v>
      </c>
    </row>
    <row r="50" spans="1:6" ht="14.5" customHeight="1" outlineLevel="2" x14ac:dyDescent="0.2">
      <c r="A50" s="23" t="s">
        <v>0</v>
      </c>
      <c r="B50" s="23" t="s">
        <v>0</v>
      </c>
      <c r="C50" s="23" t="s">
        <v>330</v>
      </c>
      <c r="D50" s="22">
        <v>0</v>
      </c>
      <c r="E50" s="22">
        <v>0</v>
      </c>
      <c r="F50" s="22">
        <v>-580000</v>
      </c>
    </row>
    <row r="51" spans="1:6" ht="14.5" customHeight="1" outlineLevel="2" x14ac:dyDescent="0.2">
      <c r="A51" s="23" t="s">
        <v>0</v>
      </c>
      <c r="B51" s="23" t="s">
        <v>0</v>
      </c>
      <c r="C51" s="23" t="s">
        <v>329</v>
      </c>
      <c r="D51" s="22">
        <v>1621774</v>
      </c>
      <c r="E51" s="22">
        <v>-986578</v>
      </c>
      <c r="F51" s="22">
        <v>59113</v>
      </c>
    </row>
    <row r="52" spans="1:6" ht="14.5" customHeight="1" outlineLevel="2" x14ac:dyDescent="0.2">
      <c r="A52" s="23" t="s">
        <v>0</v>
      </c>
      <c r="B52" s="23" t="s">
        <v>0</v>
      </c>
      <c r="C52" s="23" t="s">
        <v>43</v>
      </c>
      <c r="D52" s="22">
        <v>0</v>
      </c>
      <c r="E52" s="22">
        <v>-1225948</v>
      </c>
      <c r="F52" s="22">
        <v>-20246399</v>
      </c>
    </row>
    <row r="53" spans="1:6" ht="14.5" customHeight="1" outlineLevel="2" x14ac:dyDescent="0.2">
      <c r="A53" s="23" t="s">
        <v>0</v>
      </c>
      <c r="B53" s="23" t="s">
        <v>0</v>
      </c>
      <c r="C53" s="23" t="s">
        <v>44</v>
      </c>
      <c r="D53" s="22">
        <v>0</v>
      </c>
      <c r="E53" s="22">
        <v>0</v>
      </c>
      <c r="F53" s="22">
        <v>-14701800</v>
      </c>
    </row>
    <row r="54" spans="1:6" ht="14.5" customHeight="1" outlineLevel="2" x14ac:dyDescent="0.2">
      <c r="A54" s="23" t="s">
        <v>0</v>
      </c>
      <c r="B54" s="23" t="s">
        <v>0</v>
      </c>
      <c r="C54" s="23" t="s">
        <v>45</v>
      </c>
      <c r="D54" s="22">
        <v>0</v>
      </c>
      <c r="E54" s="22">
        <v>-4106947.54</v>
      </c>
      <c r="F54" s="22">
        <v>-5043011.54</v>
      </c>
    </row>
    <row r="55" spans="1:6" ht="14.5" customHeight="1" outlineLevel="2" x14ac:dyDescent="0.2">
      <c r="A55" s="23" t="s">
        <v>0</v>
      </c>
      <c r="B55" s="23" t="s">
        <v>0</v>
      </c>
      <c r="C55" s="23" t="s">
        <v>46</v>
      </c>
      <c r="D55" s="22">
        <v>363922.8</v>
      </c>
      <c r="E55" s="22">
        <v>223963.06</v>
      </c>
      <c r="F55" s="22">
        <v>803963.45</v>
      </c>
    </row>
    <row r="56" spans="1:6" ht="14.5" customHeight="1" outlineLevel="2" x14ac:dyDescent="0.2">
      <c r="A56" s="23" t="s">
        <v>0</v>
      </c>
      <c r="B56" s="23" t="s">
        <v>0</v>
      </c>
      <c r="C56" s="23" t="s">
        <v>47</v>
      </c>
      <c r="D56" s="22">
        <v>3971273.13</v>
      </c>
      <c r="E56" s="22">
        <v>1761733.74</v>
      </c>
      <c r="F56" s="22">
        <v>1464809.8</v>
      </c>
    </row>
    <row r="57" spans="1:6" ht="18" customHeight="1" outlineLevel="1" x14ac:dyDescent="0.2">
      <c r="A57" s="21" t="s">
        <v>0</v>
      </c>
      <c r="B57" s="21" t="s">
        <v>0</v>
      </c>
      <c r="C57" s="21" t="s">
        <v>41</v>
      </c>
      <c r="D57" s="20">
        <f>SUM(D49:D56)</f>
        <v>5436082.9299999997</v>
      </c>
      <c r="E57" s="20">
        <f>SUM(E49:E56)</f>
        <v>-3868085.74</v>
      </c>
      <c r="F57" s="20">
        <f>SUM(F49:F56)</f>
        <v>-39403324.289999999</v>
      </c>
    </row>
    <row r="58" spans="1:6" ht="14.5" customHeight="1" outlineLevel="2" x14ac:dyDescent="0.2">
      <c r="A58" s="19" t="s">
        <v>0</v>
      </c>
      <c r="B58" s="17" t="s">
        <v>0</v>
      </c>
      <c r="C58" s="17" t="s">
        <v>48</v>
      </c>
      <c r="D58" s="24" t="s">
        <v>0</v>
      </c>
      <c r="E58" s="24" t="s">
        <v>0</v>
      </c>
      <c r="F58" s="24" t="s">
        <v>0</v>
      </c>
    </row>
    <row r="59" spans="1:6" ht="14.5" customHeight="1" outlineLevel="2" x14ac:dyDescent="0.2">
      <c r="A59" s="23" t="s">
        <v>0</v>
      </c>
      <c r="B59" s="23" t="s">
        <v>0</v>
      </c>
      <c r="C59" s="23" t="s">
        <v>49</v>
      </c>
      <c r="D59" s="22">
        <v>3500000</v>
      </c>
      <c r="E59" s="22">
        <v>0</v>
      </c>
      <c r="F59" s="22">
        <v>-13000000</v>
      </c>
    </row>
    <row r="60" spans="1:6" ht="18" customHeight="1" outlineLevel="1" x14ac:dyDescent="0.2">
      <c r="A60" s="21" t="s">
        <v>0</v>
      </c>
      <c r="B60" s="21" t="s">
        <v>0</v>
      </c>
      <c r="C60" s="21" t="s">
        <v>48</v>
      </c>
      <c r="D60" s="20">
        <f>D59</f>
        <v>3500000</v>
      </c>
      <c r="E60" s="20">
        <f>E59</f>
        <v>0</v>
      </c>
      <c r="F60" s="20">
        <f>F59</f>
        <v>-13000000</v>
      </c>
    </row>
    <row r="61" spans="1:6" ht="14.5" customHeight="1" outlineLevel="2" x14ac:dyDescent="0.2">
      <c r="A61" s="19" t="s">
        <v>0</v>
      </c>
      <c r="B61" s="17" t="s">
        <v>0</v>
      </c>
      <c r="C61" s="17" t="s">
        <v>50</v>
      </c>
      <c r="D61" s="24" t="s">
        <v>0</v>
      </c>
      <c r="E61" s="24" t="s">
        <v>0</v>
      </c>
      <c r="F61" s="24" t="s">
        <v>0</v>
      </c>
    </row>
    <row r="62" spans="1:6" ht="14.5" customHeight="1" outlineLevel="2" x14ac:dyDescent="0.2">
      <c r="A62" s="23" t="s">
        <v>0</v>
      </c>
      <c r="B62" s="23" t="s">
        <v>0</v>
      </c>
      <c r="C62" s="23" t="s">
        <v>51</v>
      </c>
      <c r="D62" s="22">
        <v>-3500000</v>
      </c>
      <c r="E62" s="22">
        <v>0</v>
      </c>
      <c r="F62" s="22">
        <v>0</v>
      </c>
    </row>
    <row r="63" spans="1:6" ht="14.5" customHeight="1" outlineLevel="2" x14ac:dyDescent="0.2">
      <c r="A63" s="23" t="s">
        <v>0</v>
      </c>
      <c r="B63" s="23" t="s">
        <v>0</v>
      </c>
      <c r="C63" s="23" t="s">
        <v>328</v>
      </c>
      <c r="D63" s="22">
        <v>-37366</v>
      </c>
      <c r="E63" s="22">
        <v>37461.4</v>
      </c>
      <c r="F63" s="22">
        <v>-46966</v>
      </c>
    </row>
    <row r="64" spans="1:6" ht="14.5" customHeight="1" outlineLevel="2" x14ac:dyDescent="0.2">
      <c r="A64" s="23" t="s">
        <v>0</v>
      </c>
      <c r="B64" s="23" t="s">
        <v>0</v>
      </c>
      <c r="C64" s="23" t="s">
        <v>52</v>
      </c>
      <c r="D64" s="22">
        <v>510134.9</v>
      </c>
      <c r="E64" s="22">
        <v>-484127.9</v>
      </c>
      <c r="F64" s="22">
        <v>-510134.9</v>
      </c>
    </row>
    <row r="65" spans="1:6" ht="18" customHeight="1" outlineLevel="1" x14ac:dyDescent="0.2">
      <c r="A65" s="21" t="s">
        <v>0</v>
      </c>
      <c r="B65" s="21" t="s">
        <v>0</v>
      </c>
      <c r="C65" s="21" t="s">
        <v>50</v>
      </c>
      <c r="D65" s="20">
        <f>SUM(D62:D64)</f>
        <v>-3027231.1</v>
      </c>
      <c r="E65" s="20">
        <f>SUM(E62:E64)</f>
        <v>-446666.5</v>
      </c>
      <c r="F65" s="20">
        <f>SUM(F62:F64)</f>
        <v>-557100.9</v>
      </c>
    </row>
    <row r="66" spans="1:6" ht="14.5" customHeight="1" outlineLevel="2" x14ac:dyDescent="0.2">
      <c r="A66" s="19" t="s">
        <v>0</v>
      </c>
      <c r="B66" s="17" t="s">
        <v>0</v>
      </c>
      <c r="C66" s="17" t="s">
        <v>325</v>
      </c>
      <c r="D66" s="24" t="s">
        <v>0</v>
      </c>
      <c r="E66" s="24" t="s">
        <v>0</v>
      </c>
      <c r="F66" s="24" t="s">
        <v>0</v>
      </c>
    </row>
    <row r="67" spans="1:6" ht="14.5" customHeight="1" outlineLevel="2" x14ac:dyDescent="0.2">
      <c r="A67" s="23" t="s">
        <v>0</v>
      </c>
      <c r="B67" s="23" t="s">
        <v>0</v>
      </c>
      <c r="C67" s="23" t="s">
        <v>327</v>
      </c>
      <c r="D67" s="22">
        <v>-2184</v>
      </c>
      <c r="E67" s="22">
        <v>-1259</v>
      </c>
      <c r="F67" s="22">
        <v>-1259</v>
      </c>
    </row>
    <row r="68" spans="1:6" ht="18" customHeight="1" outlineLevel="1" x14ac:dyDescent="0.2">
      <c r="A68" s="21" t="s">
        <v>0</v>
      </c>
      <c r="B68" s="21" t="s">
        <v>0</v>
      </c>
      <c r="C68" s="21" t="s">
        <v>325</v>
      </c>
      <c r="D68" s="20">
        <f>D67</f>
        <v>-2184</v>
      </c>
      <c r="E68" s="20">
        <f>E67</f>
        <v>-1259</v>
      </c>
      <c r="F68" s="20">
        <f>F67</f>
        <v>-1259</v>
      </c>
    </row>
    <row r="69" spans="1:6" ht="14.5" customHeight="1" outlineLevel="2" x14ac:dyDescent="0.2">
      <c r="A69" s="19" t="s">
        <v>0</v>
      </c>
      <c r="B69" s="17" t="s">
        <v>0</v>
      </c>
      <c r="C69" s="17" t="s">
        <v>53</v>
      </c>
      <c r="D69" s="24" t="s">
        <v>0</v>
      </c>
      <c r="E69" s="24" t="s">
        <v>0</v>
      </c>
      <c r="F69" s="24" t="s">
        <v>0</v>
      </c>
    </row>
    <row r="70" spans="1:6" ht="14.5" customHeight="1" outlineLevel="2" x14ac:dyDescent="0.2">
      <c r="A70" s="23" t="s">
        <v>0</v>
      </c>
      <c r="B70" s="23" t="s">
        <v>0</v>
      </c>
      <c r="C70" s="23" t="s">
        <v>324</v>
      </c>
      <c r="D70" s="22">
        <v>-25</v>
      </c>
      <c r="E70" s="22">
        <v>0</v>
      </c>
      <c r="F70" s="22">
        <v>0</v>
      </c>
    </row>
    <row r="71" spans="1:6" ht="14.5" customHeight="1" outlineLevel="2" x14ac:dyDescent="0.2">
      <c r="A71" s="23" t="s">
        <v>0</v>
      </c>
      <c r="B71" s="23" t="s">
        <v>0</v>
      </c>
      <c r="C71" s="23" t="s">
        <v>322</v>
      </c>
      <c r="D71" s="22">
        <v>2945</v>
      </c>
      <c r="E71" s="22">
        <v>130</v>
      </c>
      <c r="F71" s="22">
        <v>1870</v>
      </c>
    </row>
    <row r="72" spans="1:6" ht="14.5" customHeight="1" outlineLevel="2" x14ac:dyDescent="0.2">
      <c r="A72" s="23" t="s">
        <v>0</v>
      </c>
      <c r="B72" s="23" t="s">
        <v>0</v>
      </c>
      <c r="C72" s="23" t="s">
        <v>54</v>
      </c>
      <c r="D72" s="22">
        <v>-14805.43</v>
      </c>
      <c r="E72" s="22">
        <v>19208.099999999999</v>
      </c>
      <c r="F72" s="22">
        <v>-1777</v>
      </c>
    </row>
    <row r="73" spans="1:6" ht="18" customHeight="1" outlineLevel="1" x14ac:dyDescent="0.2">
      <c r="A73" s="21" t="s">
        <v>0</v>
      </c>
      <c r="B73" s="21" t="s">
        <v>0</v>
      </c>
      <c r="C73" s="21" t="s">
        <v>53</v>
      </c>
      <c r="D73" s="20">
        <f>SUM(D70:D72)</f>
        <v>-11885.43</v>
      </c>
      <c r="E73" s="20">
        <f>SUM(E70:E72)</f>
        <v>19338.099999999999</v>
      </c>
      <c r="F73" s="20">
        <f>SUM(F70:F72)</f>
        <v>93</v>
      </c>
    </row>
    <row r="74" spans="1:6" ht="14.5" hidden="1" customHeight="1" outlineLevel="2" x14ac:dyDescent="0.2">
      <c r="A74" s="19" t="s">
        <v>0</v>
      </c>
      <c r="B74" s="17" t="s">
        <v>0</v>
      </c>
      <c r="C74" s="17" t="s">
        <v>55</v>
      </c>
      <c r="D74" s="24" t="s">
        <v>422</v>
      </c>
      <c r="E74" s="24" t="s">
        <v>422</v>
      </c>
      <c r="F74" s="24" t="s">
        <v>422</v>
      </c>
    </row>
    <row r="75" spans="1:6" ht="14.5" hidden="1" customHeight="1" outlineLevel="2" x14ac:dyDescent="0.2">
      <c r="A75" s="23" t="s">
        <v>0</v>
      </c>
      <c r="B75" s="23" t="s">
        <v>0</v>
      </c>
      <c r="C75" s="23" t="s">
        <v>320</v>
      </c>
      <c r="D75" s="22">
        <v>-1.68</v>
      </c>
      <c r="E75" s="22">
        <v>-2.31</v>
      </c>
      <c r="F75" s="22">
        <v>-2.31</v>
      </c>
    </row>
    <row r="76" spans="1:6" ht="18" customHeight="1" outlineLevel="1" collapsed="1" x14ac:dyDescent="0.2">
      <c r="A76" s="21" t="s">
        <v>0</v>
      </c>
      <c r="B76" s="21" t="s">
        <v>0</v>
      </c>
      <c r="C76" s="21" t="s">
        <v>55</v>
      </c>
      <c r="D76" s="20">
        <f>D75</f>
        <v>-1.68</v>
      </c>
      <c r="E76" s="20">
        <f>E75</f>
        <v>-2.31</v>
      </c>
      <c r="F76" s="20">
        <f>F75</f>
        <v>-2.31</v>
      </c>
    </row>
    <row r="77" spans="1:6" ht="14.5" customHeight="1" outlineLevel="2" x14ac:dyDescent="0.2">
      <c r="A77" s="19" t="s">
        <v>0</v>
      </c>
      <c r="B77" s="17" t="s">
        <v>0</v>
      </c>
      <c r="C77" s="17" t="s">
        <v>315</v>
      </c>
      <c r="D77" s="24" t="s">
        <v>0</v>
      </c>
      <c r="E77" s="24" t="s">
        <v>0</v>
      </c>
      <c r="F77" s="24" t="s">
        <v>0</v>
      </c>
    </row>
    <row r="78" spans="1:6" ht="14.5" customHeight="1" outlineLevel="2" x14ac:dyDescent="0.2">
      <c r="A78" s="23" t="s">
        <v>0</v>
      </c>
      <c r="B78" s="23" t="s">
        <v>0</v>
      </c>
      <c r="C78" s="23" t="s">
        <v>319</v>
      </c>
      <c r="D78" s="22">
        <v>240</v>
      </c>
      <c r="E78" s="22">
        <v>-60</v>
      </c>
      <c r="F78" s="22">
        <v>-720</v>
      </c>
    </row>
    <row r="79" spans="1:6" ht="18" customHeight="1" outlineLevel="1" x14ac:dyDescent="0.2">
      <c r="A79" s="21" t="s">
        <v>0</v>
      </c>
      <c r="B79" s="21" t="s">
        <v>0</v>
      </c>
      <c r="C79" s="21" t="s">
        <v>315</v>
      </c>
      <c r="D79" s="20">
        <f>D78</f>
        <v>240</v>
      </c>
      <c r="E79" s="20">
        <f>E78</f>
        <v>-60</v>
      </c>
      <c r="F79" s="20">
        <f>F78</f>
        <v>-720</v>
      </c>
    </row>
    <row r="80" spans="1:6" ht="14.5" customHeight="1" outlineLevel="2" x14ac:dyDescent="0.2">
      <c r="A80" s="19" t="s">
        <v>0</v>
      </c>
      <c r="B80" s="17" t="s">
        <v>0</v>
      </c>
      <c r="C80" s="17" t="s">
        <v>58</v>
      </c>
      <c r="D80" s="24" t="s">
        <v>0</v>
      </c>
      <c r="E80" s="24" t="s">
        <v>0</v>
      </c>
      <c r="F80" s="24" t="s">
        <v>0</v>
      </c>
    </row>
    <row r="81" spans="1:6" ht="14.5" customHeight="1" outlineLevel="2" x14ac:dyDescent="0.2">
      <c r="A81" s="23" t="s">
        <v>0</v>
      </c>
      <c r="B81" s="23" t="s">
        <v>0</v>
      </c>
      <c r="C81" s="23" t="s">
        <v>59</v>
      </c>
      <c r="D81" s="22">
        <v>-11228.36</v>
      </c>
      <c r="E81" s="22">
        <v>5592.99</v>
      </c>
      <c r="F81" s="22">
        <v>-23294.959999999999</v>
      </c>
    </row>
    <row r="82" spans="1:6" ht="14.5" customHeight="1" outlineLevel="2" x14ac:dyDescent="0.2">
      <c r="A82" s="23" t="s">
        <v>0</v>
      </c>
      <c r="B82" s="23" t="s">
        <v>0</v>
      </c>
      <c r="C82" s="23" t="s">
        <v>60</v>
      </c>
      <c r="D82" s="22">
        <v>-1872</v>
      </c>
      <c r="E82" s="22">
        <v>556</v>
      </c>
      <c r="F82" s="22">
        <v>-328</v>
      </c>
    </row>
    <row r="83" spans="1:6" ht="14.5" customHeight="1" outlineLevel="2" x14ac:dyDescent="0.2">
      <c r="A83" s="23" t="s">
        <v>0</v>
      </c>
      <c r="B83" s="23" t="s">
        <v>0</v>
      </c>
      <c r="C83" s="23" t="s">
        <v>314</v>
      </c>
      <c r="D83" s="22">
        <v>-1755</v>
      </c>
      <c r="E83" s="22">
        <v>-111209</v>
      </c>
      <c r="F83" s="22">
        <v>-216510</v>
      </c>
    </row>
    <row r="84" spans="1:6" ht="14.5" customHeight="1" outlineLevel="2" x14ac:dyDescent="0.2">
      <c r="A84" s="23" t="s">
        <v>0</v>
      </c>
      <c r="B84" s="23" t="s">
        <v>0</v>
      </c>
      <c r="C84" s="23" t="s">
        <v>313</v>
      </c>
      <c r="D84" s="22">
        <v>13325.01</v>
      </c>
      <c r="E84" s="22">
        <v>91857.99</v>
      </c>
      <c r="F84" s="22">
        <v>-13325.01</v>
      </c>
    </row>
    <row r="85" spans="1:6" ht="14.5" customHeight="1" outlineLevel="2" x14ac:dyDescent="0.2">
      <c r="A85" s="23" t="s">
        <v>0</v>
      </c>
      <c r="B85" s="23" t="s">
        <v>0</v>
      </c>
      <c r="C85" s="23" t="s">
        <v>312</v>
      </c>
      <c r="D85" s="22">
        <v>2773.58</v>
      </c>
      <c r="E85" s="22">
        <v>-2773.58</v>
      </c>
      <c r="F85" s="22">
        <v>-2773.58</v>
      </c>
    </row>
    <row r="86" spans="1:6" ht="14.5" customHeight="1" outlineLevel="2" x14ac:dyDescent="0.2">
      <c r="A86" s="23" t="s">
        <v>0</v>
      </c>
      <c r="B86" s="23" t="s">
        <v>0</v>
      </c>
      <c r="C86" s="23" t="s">
        <v>421</v>
      </c>
      <c r="D86" s="22">
        <v>-500</v>
      </c>
      <c r="E86" s="22">
        <v>0</v>
      </c>
      <c r="F86" s="22">
        <v>0</v>
      </c>
    </row>
    <row r="87" spans="1:6" ht="14.5" customHeight="1" outlineLevel="2" x14ac:dyDescent="0.2">
      <c r="A87" s="23" t="s">
        <v>0</v>
      </c>
      <c r="B87" s="23" t="s">
        <v>0</v>
      </c>
      <c r="C87" s="23" t="s">
        <v>62</v>
      </c>
      <c r="D87" s="22">
        <v>-1999.96</v>
      </c>
      <c r="E87" s="22">
        <v>-4058.04</v>
      </c>
      <c r="F87" s="22">
        <v>-116250.04</v>
      </c>
    </row>
    <row r="88" spans="1:6" ht="14.5" customHeight="1" outlineLevel="2" x14ac:dyDescent="0.2">
      <c r="A88" s="23" t="s">
        <v>0</v>
      </c>
      <c r="B88" s="23" t="s">
        <v>0</v>
      </c>
      <c r="C88" s="23" t="s">
        <v>63</v>
      </c>
      <c r="D88" s="22">
        <v>0</v>
      </c>
      <c r="E88" s="22">
        <v>1428</v>
      </c>
      <c r="F88" s="22">
        <v>0</v>
      </c>
    </row>
    <row r="89" spans="1:6" ht="18" customHeight="1" outlineLevel="1" x14ac:dyDescent="0.2">
      <c r="A89" s="21" t="s">
        <v>0</v>
      </c>
      <c r="B89" s="21" t="s">
        <v>0</v>
      </c>
      <c r="C89" s="21" t="s">
        <v>58</v>
      </c>
      <c r="D89" s="20">
        <f>SUM(D81:D88)</f>
        <v>-1256.7300000000005</v>
      </c>
      <c r="E89" s="20">
        <f>SUM(E81:E88)</f>
        <v>-18605.639999999989</v>
      </c>
      <c r="F89" s="20">
        <f>SUM(F81:F88)</f>
        <v>-372481.58999999997</v>
      </c>
    </row>
    <row r="90" spans="1:6" ht="14.5" customHeight="1" x14ac:dyDescent="0.2">
      <c r="A90" s="19" t="s">
        <v>0</v>
      </c>
      <c r="B90" s="36" t="s">
        <v>64</v>
      </c>
      <c r="C90" s="36"/>
      <c r="D90" s="18">
        <f>SUM(D49:D56)+D59+SUM(D62:D64)+D67+SUM(D70:D72)+D75+D78+SUM(D81:D88)</f>
        <v>5893763.9900000002</v>
      </c>
      <c r="E90" s="18">
        <f>SUM(E49:E56)+E59+SUM(E62:E64)+E67+SUM(E70:E72)+E75+E78+SUM(E81:E88)</f>
        <v>-4315341.09</v>
      </c>
      <c r="F90" s="18">
        <f>SUM(F49:F56)+F59+SUM(F62:F64)+F67+SUM(F70:F72)+F75+F78+SUM(F81:F88)</f>
        <v>-53334795.090000004</v>
      </c>
    </row>
    <row r="91" spans="1:6" ht="14.5" hidden="1" customHeight="1" outlineLevel="1" x14ac:dyDescent="0.2">
      <c r="A91" s="26" t="s">
        <v>0</v>
      </c>
      <c r="B91" s="36" t="s">
        <v>65</v>
      </c>
      <c r="C91" s="36"/>
      <c r="D91" s="25" t="s">
        <v>420</v>
      </c>
      <c r="E91" s="25" t="s">
        <v>419</v>
      </c>
      <c r="F91" s="25" t="s">
        <v>419</v>
      </c>
    </row>
    <row r="92" spans="1:6" ht="14.5" hidden="1" customHeight="1" outlineLevel="2" x14ac:dyDescent="0.2">
      <c r="A92" s="19" t="s">
        <v>0</v>
      </c>
      <c r="B92" s="17" t="s">
        <v>0</v>
      </c>
      <c r="C92" s="17" t="s">
        <v>67</v>
      </c>
      <c r="D92" s="24" t="s">
        <v>418</v>
      </c>
      <c r="E92" s="24" t="s">
        <v>417</v>
      </c>
      <c r="F92" s="24" t="s">
        <v>417</v>
      </c>
    </row>
    <row r="93" spans="1:6" ht="14.5" hidden="1" customHeight="1" outlineLevel="2" x14ac:dyDescent="0.2">
      <c r="A93" s="23" t="s">
        <v>0</v>
      </c>
      <c r="B93" s="23" t="s">
        <v>0</v>
      </c>
      <c r="C93" s="23" t="s">
        <v>69</v>
      </c>
      <c r="D93" s="22">
        <v>-155952</v>
      </c>
      <c r="E93" s="22">
        <v>-305491</v>
      </c>
      <c r="F93" s="22">
        <v>-305491</v>
      </c>
    </row>
    <row r="94" spans="1:6" ht="14.5" hidden="1" customHeight="1" outlineLevel="2" x14ac:dyDescent="0.2">
      <c r="A94" s="23" t="s">
        <v>0</v>
      </c>
      <c r="B94" s="23" t="s">
        <v>0</v>
      </c>
      <c r="C94" s="23" t="s">
        <v>71</v>
      </c>
      <c r="D94" s="22">
        <v>-98340</v>
      </c>
      <c r="E94" s="22">
        <v>-110560</v>
      </c>
      <c r="F94" s="22">
        <v>-110560</v>
      </c>
    </row>
    <row r="95" spans="1:6" ht="14.5" hidden="1" customHeight="1" outlineLevel="2" x14ac:dyDescent="0.2">
      <c r="A95" s="23" t="s">
        <v>0</v>
      </c>
      <c r="B95" s="23" t="s">
        <v>0</v>
      </c>
      <c r="C95" s="23" t="s">
        <v>72</v>
      </c>
      <c r="D95" s="22">
        <v>-78380</v>
      </c>
      <c r="E95" s="22">
        <v>-69007</v>
      </c>
      <c r="F95" s="22">
        <v>-69007</v>
      </c>
    </row>
    <row r="96" spans="1:6" ht="14.5" hidden="1" customHeight="1" outlineLevel="2" x14ac:dyDescent="0.2">
      <c r="A96" s="23" t="s">
        <v>0</v>
      </c>
      <c r="B96" s="23" t="s">
        <v>0</v>
      </c>
      <c r="C96" s="23" t="s">
        <v>73</v>
      </c>
      <c r="D96" s="22">
        <v>-2206434</v>
      </c>
      <c r="E96" s="22">
        <v>-2187001</v>
      </c>
      <c r="F96" s="22">
        <v>-2187001</v>
      </c>
    </row>
    <row r="97" spans="1:6" ht="14.5" hidden="1" customHeight="1" outlineLevel="2" x14ac:dyDescent="0.2">
      <c r="A97" s="23" t="s">
        <v>0</v>
      </c>
      <c r="B97" s="23" t="s">
        <v>0</v>
      </c>
      <c r="C97" s="23" t="s">
        <v>305</v>
      </c>
      <c r="D97" s="22">
        <v>14606</v>
      </c>
      <c r="E97" s="22">
        <v>73984</v>
      </c>
      <c r="F97" s="22">
        <v>73984</v>
      </c>
    </row>
    <row r="98" spans="1:6" ht="14.5" hidden="1" customHeight="1" outlineLevel="2" x14ac:dyDescent="0.2">
      <c r="A98" s="23" t="s">
        <v>0</v>
      </c>
      <c r="B98" s="23" t="s">
        <v>0</v>
      </c>
      <c r="C98" s="23" t="s">
        <v>303</v>
      </c>
      <c r="D98" s="22">
        <v>1290</v>
      </c>
      <c r="E98" s="22">
        <v>2520</v>
      </c>
      <c r="F98" s="22">
        <v>2520</v>
      </c>
    </row>
    <row r="99" spans="1:6" ht="18" hidden="1" customHeight="1" outlineLevel="1" collapsed="1" x14ac:dyDescent="0.2">
      <c r="A99" s="21" t="s">
        <v>0</v>
      </c>
      <c r="B99" s="21" t="s">
        <v>0</v>
      </c>
      <c r="C99" s="21" t="s">
        <v>67</v>
      </c>
      <c r="D99" s="20">
        <f>SUM(D93:D98)</f>
        <v>-2523210</v>
      </c>
      <c r="E99" s="20">
        <f>SUM(E93:E98)</f>
        <v>-2595555</v>
      </c>
      <c r="F99" s="20">
        <f>SUM(F93:F98)</f>
        <v>-2595555</v>
      </c>
    </row>
    <row r="100" spans="1:6" ht="14.5" hidden="1" customHeight="1" outlineLevel="2" x14ac:dyDescent="0.2">
      <c r="A100" s="19" t="s">
        <v>0</v>
      </c>
      <c r="B100" s="17" t="s">
        <v>0</v>
      </c>
      <c r="C100" s="17" t="s">
        <v>412</v>
      </c>
      <c r="D100" s="24" t="s">
        <v>416</v>
      </c>
      <c r="E100" s="24" t="s">
        <v>26</v>
      </c>
      <c r="F100" s="24" t="s">
        <v>26</v>
      </c>
    </row>
    <row r="101" spans="1:6" ht="14.5" hidden="1" customHeight="1" outlineLevel="2" x14ac:dyDescent="0.2">
      <c r="A101" s="23" t="s">
        <v>0</v>
      </c>
      <c r="B101" s="23" t="s">
        <v>0</v>
      </c>
      <c r="C101" s="23" t="s">
        <v>415</v>
      </c>
      <c r="D101" s="22">
        <v>-31173</v>
      </c>
      <c r="E101" s="22">
        <v>0</v>
      </c>
      <c r="F101" s="22">
        <v>0</v>
      </c>
    </row>
    <row r="102" spans="1:6" ht="14.5" hidden="1" customHeight="1" outlineLevel="2" x14ac:dyDescent="0.2">
      <c r="A102" s="23" t="s">
        <v>0</v>
      </c>
      <c r="B102" s="23" t="s">
        <v>0</v>
      </c>
      <c r="C102" s="23" t="s">
        <v>414</v>
      </c>
      <c r="D102" s="22">
        <v>-32264</v>
      </c>
      <c r="E102" s="22">
        <v>0</v>
      </c>
      <c r="F102" s="22">
        <v>0</v>
      </c>
    </row>
    <row r="103" spans="1:6" ht="14.5" hidden="1" customHeight="1" outlineLevel="2" x14ac:dyDescent="0.2">
      <c r="A103" s="23" t="s">
        <v>0</v>
      </c>
      <c r="B103" s="23" t="s">
        <v>0</v>
      </c>
      <c r="C103" s="23" t="s">
        <v>413</v>
      </c>
      <c r="D103" s="22">
        <v>-32169</v>
      </c>
      <c r="E103" s="22">
        <v>0</v>
      </c>
      <c r="F103" s="22">
        <v>0</v>
      </c>
    </row>
    <row r="104" spans="1:6" ht="18" hidden="1" customHeight="1" outlineLevel="1" collapsed="1" x14ac:dyDescent="0.2">
      <c r="A104" s="21" t="s">
        <v>0</v>
      </c>
      <c r="B104" s="21" t="s">
        <v>0</v>
      </c>
      <c r="C104" s="21" t="s">
        <v>412</v>
      </c>
      <c r="D104" s="20">
        <f>SUM(D101:D103)</f>
        <v>-95606</v>
      </c>
      <c r="E104" s="20">
        <f>SUM(E101:E103)</f>
        <v>0</v>
      </c>
      <c r="F104" s="20">
        <f>SUM(F101:F103)</f>
        <v>0</v>
      </c>
    </row>
    <row r="105" spans="1:6" ht="14.5" hidden="1" customHeight="1" outlineLevel="2" x14ac:dyDescent="0.2">
      <c r="A105" s="19" t="s">
        <v>0</v>
      </c>
      <c r="B105" s="17" t="s">
        <v>0</v>
      </c>
      <c r="C105" s="17" t="s">
        <v>74</v>
      </c>
      <c r="D105" s="24" t="s">
        <v>411</v>
      </c>
      <c r="E105" s="24" t="s">
        <v>410</v>
      </c>
      <c r="F105" s="24" t="s">
        <v>410</v>
      </c>
    </row>
    <row r="106" spans="1:6" ht="14.5" hidden="1" customHeight="1" outlineLevel="2" x14ac:dyDescent="0.2">
      <c r="A106" s="23" t="s">
        <v>0</v>
      </c>
      <c r="B106" s="23" t="s">
        <v>0</v>
      </c>
      <c r="C106" s="23" t="s">
        <v>76</v>
      </c>
      <c r="D106" s="22">
        <v>-75589</v>
      </c>
      <c r="E106" s="22">
        <v>-88686</v>
      </c>
      <c r="F106" s="22">
        <v>-88686</v>
      </c>
    </row>
    <row r="107" spans="1:6" ht="14.5" hidden="1" customHeight="1" outlineLevel="2" x14ac:dyDescent="0.2">
      <c r="A107" s="23" t="s">
        <v>0</v>
      </c>
      <c r="B107" s="23" t="s">
        <v>0</v>
      </c>
      <c r="C107" s="23" t="s">
        <v>409</v>
      </c>
      <c r="D107" s="22">
        <v>-6125</v>
      </c>
      <c r="E107" s="22">
        <v>-1395</v>
      </c>
      <c r="F107" s="22">
        <v>-1395</v>
      </c>
    </row>
    <row r="108" spans="1:6" ht="14.5" hidden="1" customHeight="1" outlineLevel="2" x14ac:dyDescent="0.2">
      <c r="A108" s="23" t="s">
        <v>0</v>
      </c>
      <c r="B108" s="23" t="s">
        <v>0</v>
      </c>
      <c r="C108" s="23" t="s">
        <v>299</v>
      </c>
      <c r="D108" s="22">
        <v>-9424</v>
      </c>
      <c r="E108" s="22">
        <v>-2326</v>
      </c>
      <c r="F108" s="22">
        <v>-2326</v>
      </c>
    </row>
    <row r="109" spans="1:6" ht="18" hidden="1" customHeight="1" outlineLevel="1" collapsed="1" x14ac:dyDescent="0.2">
      <c r="A109" s="21" t="s">
        <v>0</v>
      </c>
      <c r="B109" s="21" t="s">
        <v>0</v>
      </c>
      <c r="C109" s="21" t="s">
        <v>74</v>
      </c>
      <c r="D109" s="20">
        <f>SUM(D106:D108)</f>
        <v>-91138</v>
      </c>
      <c r="E109" s="20">
        <f>SUM(E106:E108)</f>
        <v>-92407</v>
      </c>
      <c r="F109" s="20">
        <f>SUM(F106:F108)</f>
        <v>-92407</v>
      </c>
    </row>
    <row r="110" spans="1:6" ht="14.5" hidden="1" customHeight="1" outlineLevel="2" x14ac:dyDescent="0.2">
      <c r="A110" s="19" t="s">
        <v>0</v>
      </c>
      <c r="B110" s="17" t="s">
        <v>0</v>
      </c>
      <c r="C110" s="17" t="s">
        <v>294</v>
      </c>
      <c r="D110" s="24" t="s">
        <v>296</v>
      </c>
      <c r="E110" s="24" t="s">
        <v>408</v>
      </c>
      <c r="F110" s="24" t="s">
        <v>408</v>
      </c>
    </row>
    <row r="111" spans="1:6" ht="14.5" hidden="1" customHeight="1" outlineLevel="2" x14ac:dyDescent="0.2">
      <c r="A111" s="23" t="s">
        <v>0</v>
      </c>
      <c r="B111" s="23" t="s">
        <v>0</v>
      </c>
      <c r="C111" s="23" t="s">
        <v>295</v>
      </c>
      <c r="D111" s="22">
        <v>-540</v>
      </c>
      <c r="E111" s="22">
        <v>-720</v>
      </c>
      <c r="F111" s="22">
        <v>-720</v>
      </c>
    </row>
    <row r="112" spans="1:6" ht="18" hidden="1" customHeight="1" outlineLevel="1" collapsed="1" x14ac:dyDescent="0.2">
      <c r="A112" s="21" t="s">
        <v>0</v>
      </c>
      <c r="B112" s="21" t="s">
        <v>0</v>
      </c>
      <c r="C112" s="21" t="s">
        <v>294</v>
      </c>
      <c r="D112" s="20">
        <f>D111</f>
        <v>-540</v>
      </c>
      <c r="E112" s="20">
        <f>E111</f>
        <v>-720</v>
      </c>
      <c r="F112" s="20">
        <f>F111</f>
        <v>-720</v>
      </c>
    </row>
    <row r="113" spans="1:6" ht="14.5" hidden="1" customHeight="1" outlineLevel="2" x14ac:dyDescent="0.2">
      <c r="A113" s="19" t="s">
        <v>0</v>
      </c>
      <c r="B113" s="17" t="s">
        <v>0</v>
      </c>
      <c r="C113" s="17" t="s">
        <v>77</v>
      </c>
      <c r="D113" s="24" t="s">
        <v>407</v>
      </c>
      <c r="E113" s="24" t="s">
        <v>406</v>
      </c>
      <c r="F113" s="24" t="s">
        <v>406</v>
      </c>
    </row>
    <row r="114" spans="1:6" ht="14.5" hidden="1" customHeight="1" outlineLevel="2" x14ac:dyDescent="0.2">
      <c r="A114" s="23" t="s">
        <v>0</v>
      </c>
      <c r="B114" s="23" t="s">
        <v>0</v>
      </c>
      <c r="C114" s="23" t="s">
        <v>79</v>
      </c>
      <c r="D114" s="22">
        <v>3.6</v>
      </c>
      <c r="E114" s="22">
        <v>-5.16</v>
      </c>
      <c r="F114" s="22">
        <v>-5.16</v>
      </c>
    </row>
    <row r="115" spans="1:6" ht="14.5" hidden="1" customHeight="1" outlineLevel="2" x14ac:dyDescent="0.2">
      <c r="A115" s="23" t="s">
        <v>0</v>
      </c>
      <c r="B115" s="23" t="s">
        <v>0</v>
      </c>
      <c r="C115" s="23" t="s">
        <v>405</v>
      </c>
      <c r="D115" s="22">
        <v>0</v>
      </c>
      <c r="E115" s="22">
        <v>-1</v>
      </c>
      <c r="F115" s="22">
        <v>-1</v>
      </c>
    </row>
    <row r="116" spans="1:6" ht="18" hidden="1" customHeight="1" outlineLevel="1" collapsed="1" x14ac:dyDescent="0.2">
      <c r="A116" s="21" t="s">
        <v>0</v>
      </c>
      <c r="B116" s="21" t="s">
        <v>0</v>
      </c>
      <c r="C116" s="21" t="s">
        <v>77</v>
      </c>
      <c r="D116" s="20">
        <f>SUM(D114:D115)</f>
        <v>3.6</v>
      </c>
      <c r="E116" s="20">
        <f>SUM(E114:E115)</f>
        <v>-6.16</v>
      </c>
      <c r="F116" s="20">
        <f>SUM(F114:F115)</f>
        <v>-6.16</v>
      </c>
    </row>
    <row r="117" spans="1:6" ht="14.5" hidden="1" customHeight="1" outlineLevel="2" x14ac:dyDescent="0.2">
      <c r="A117" s="19" t="s">
        <v>0</v>
      </c>
      <c r="B117" s="17" t="s">
        <v>0</v>
      </c>
      <c r="C117" s="17" t="s">
        <v>80</v>
      </c>
      <c r="D117" s="24" t="s">
        <v>404</v>
      </c>
      <c r="E117" s="24" t="s">
        <v>403</v>
      </c>
      <c r="F117" s="24" t="s">
        <v>403</v>
      </c>
    </row>
    <row r="118" spans="1:6" ht="14.5" hidden="1" customHeight="1" outlineLevel="2" x14ac:dyDescent="0.2">
      <c r="A118" s="23" t="s">
        <v>0</v>
      </c>
      <c r="B118" s="23" t="s">
        <v>0</v>
      </c>
      <c r="C118" s="23" t="s">
        <v>288</v>
      </c>
      <c r="D118" s="22">
        <v>0</v>
      </c>
      <c r="E118" s="22">
        <v>-6199</v>
      </c>
      <c r="F118" s="22">
        <v>-6199</v>
      </c>
    </row>
    <row r="119" spans="1:6" ht="14.5" hidden="1" customHeight="1" outlineLevel="2" x14ac:dyDescent="0.2">
      <c r="A119" s="23" t="s">
        <v>0</v>
      </c>
      <c r="B119" s="23" t="s">
        <v>0</v>
      </c>
      <c r="C119" s="23" t="s">
        <v>402</v>
      </c>
      <c r="D119" s="22">
        <v>-2100</v>
      </c>
      <c r="E119" s="22">
        <v>-840</v>
      </c>
      <c r="F119" s="22">
        <v>-840</v>
      </c>
    </row>
    <row r="120" spans="1:6" ht="14.5" hidden="1" customHeight="1" outlineLevel="2" x14ac:dyDescent="0.2">
      <c r="A120" s="23" t="s">
        <v>0</v>
      </c>
      <c r="B120" s="23" t="s">
        <v>0</v>
      </c>
      <c r="C120" s="23" t="s">
        <v>82</v>
      </c>
      <c r="D120" s="22">
        <v>-57100</v>
      </c>
      <c r="E120" s="22">
        <v>-4259</v>
      </c>
      <c r="F120" s="22">
        <v>-4259</v>
      </c>
    </row>
    <row r="121" spans="1:6" ht="14.5" hidden="1" customHeight="1" outlineLevel="2" x14ac:dyDescent="0.2">
      <c r="A121" s="23" t="s">
        <v>0</v>
      </c>
      <c r="B121" s="23" t="s">
        <v>0</v>
      </c>
      <c r="C121" s="23" t="s">
        <v>83</v>
      </c>
      <c r="D121" s="22">
        <v>-59053</v>
      </c>
      <c r="E121" s="22">
        <v>-64868</v>
      </c>
      <c r="F121" s="22">
        <v>-64868</v>
      </c>
    </row>
    <row r="122" spans="1:6" ht="18" hidden="1" customHeight="1" outlineLevel="1" collapsed="1" x14ac:dyDescent="0.2">
      <c r="A122" s="21" t="s">
        <v>0</v>
      </c>
      <c r="B122" s="21" t="s">
        <v>0</v>
      </c>
      <c r="C122" s="21" t="s">
        <v>80</v>
      </c>
      <c r="D122" s="20">
        <f>SUM(D118:D121)</f>
        <v>-118253</v>
      </c>
      <c r="E122" s="20">
        <f>SUM(E118:E121)</f>
        <v>-76166</v>
      </c>
      <c r="F122" s="20">
        <f>SUM(F118:F121)</f>
        <v>-76166</v>
      </c>
    </row>
    <row r="123" spans="1:6" ht="14.5" customHeight="1" collapsed="1" x14ac:dyDescent="0.2">
      <c r="A123" s="19" t="s">
        <v>0</v>
      </c>
      <c r="B123" s="36" t="s">
        <v>84</v>
      </c>
      <c r="C123" s="36"/>
      <c r="D123" s="18">
        <f>SUM(D93:D98)+SUM(D101:D103)+SUM(D106:D108)+D111+SUM(D114:D115)+SUM(D118:D121)</f>
        <v>-2828743.4</v>
      </c>
      <c r="E123" s="18">
        <f>SUM(E93:E98)+SUM(E101:E103)+SUM(E106:E108)+E111+SUM(E114:E115)+SUM(E118:E121)</f>
        <v>-2764854.16</v>
      </c>
      <c r="F123" s="18">
        <f>SUM(F93:F98)+SUM(F101:F103)+SUM(F106:F108)+F111+SUM(F114:F115)+SUM(F118:F121)</f>
        <v>-2764854.16</v>
      </c>
    </row>
    <row r="124" spans="1:6" ht="14.5" hidden="1" customHeight="1" outlineLevel="1" x14ac:dyDescent="0.2">
      <c r="A124" s="26" t="s">
        <v>0</v>
      </c>
      <c r="B124" s="36" t="s">
        <v>85</v>
      </c>
      <c r="C124" s="36"/>
      <c r="D124" s="25" t="s">
        <v>401</v>
      </c>
      <c r="E124" s="25" t="s">
        <v>400</v>
      </c>
      <c r="F124" s="25" t="s">
        <v>400</v>
      </c>
    </row>
    <row r="125" spans="1:6" ht="14.5" hidden="1" customHeight="1" outlineLevel="2" x14ac:dyDescent="0.2">
      <c r="A125" s="19" t="s">
        <v>0</v>
      </c>
      <c r="B125" s="17" t="s">
        <v>0</v>
      </c>
      <c r="C125" s="17" t="s">
        <v>87</v>
      </c>
      <c r="D125" s="24" t="s">
        <v>399</v>
      </c>
      <c r="E125" s="24" t="s">
        <v>398</v>
      </c>
      <c r="F125" s="24" t="s">
        <v>398</v>
      </c>
    </row>
    <row r="126" spans="1:6" ht="14.5" hidden="1" customHeight="1" outlineLevel="2" x14ac:dyDescent="0.2">
      <c r="A126" s="23" t="s">
        <v>0</v>
      </c>
      <c r="B126" s="23" t="s">
        <v>0</v>
      </c>
      <c r="C126" s="23" t="s">
        <v>91</v>
      </c>
      <c r="D126" s="22">
        <v>4687.7299999999996</v>
      </c>
      <c r="E126" s="22">
        <v>71912.759999999995</v>
      </c>
      <c r="F126" s="22">
        <v>71912.759999999995</v>
      </c>
    </row>
    <row r="127" spans="1:6" ht="14.5" hidden="1" customHeight="1" outlineLevel="2" x14ac:dyDescent="0.2">
      <c r="A127" s="23" t="s">
        <v>0</v>
      </c>
      <c r="B127" s="23" t="s">
        <v>0</v>
      </c>
      <c r="C127" s="23" t="s">
        <v>92</v>
      </c>
      <c r="D127" s="22">
        <v>43123.76</v>
      </c>
      <c r="E127" s="22">
        <v>47618.06</v>
      </c>
      <c r="F127" s="22">
        <v>47618.06</v>
      </c>
    </row>
    <row r="128" spans="1:6" ht="14.5" hidden="1" customHeight="1" outlineLevel="2" x14ac:dyDescent="0.2">
      <c r="A128" s="23" t="s">
        <v>0</v>
      </c>
      <c r="B128" s="23" t="s">
        <v>0</v>
      </c>
      <c r="C128" s="23" t="s">
        <v>93</v>
      </c>
      <c r="D128" s="22">
        <v>43425</v>
      </c>
      <c r="E128" s="22">
        <v>42197.5</v>
      </c>
      <c r="F128" s="22">
        <v>42197.5</v>
      </c>
    </row>
    <row r="129" spans="1:6" ht="14.5" hidden="1" customHeight="1" outlineLevel="2" x14ac:dyDescent="0.2">
      <c r="A129" s="23" t="s">
        <v>0</v>
      </c>
      <c r="B129" s="23" t="s">
        <v>0</v>
      </c>
      <c r="C129" s="23" t="s">
        <v>94</v>
      </c>
      <c r="D129" s="22">
        <v>18170</v>
      </c>
      <c r="E129" s="22">
        <v>1295</v>
      </c>
      <c r="F129" s="22">
        <v>1295</v>
      </c>
    </row>
    <row r="130" spans="1:6" ht="14.5" hidden="1" customHeight="1" outlineLevel="2" x14ac:dyDescent="0.2">
      <c r="A130" s="23" t="s">
        <v>0</v>
      </c>
      <c r="B130" s="23" t="s">
        <v>0</v>
      </c>
      <c r="C130" s="23" t="s">
        <v>95</v>
      </c>
      <c r="D130" s="22">
        <v>4735.9399999999996</v>
      </c>
      <c r="E130" s="22">
        <v>4609.0600000000004</v>
      </c>
      <c r="F130" s="22">
        <v>4609.0600000000004</v>
      </c>
    </row>
    <row r="131" spans="1:6" ht="14.5" hidden="1" customHeight="1" outlineLevel="2" x14ac:dyDescent="0.2">
      <c r="A131" s="23" t="s">
        <v>0</v>
      </c>
      <c r="B131" s="23" t="s">
        <v>0</v>
      </c>
      <c r="C131" s="23" t="s">
        <v>96</v>
      </c>
      <c r="D131" s="22">
        <v>12860.93</v>
      </c>
      <c r="E131" s="22">
        <v>11882</v>
      </c>
      <c r="F131" s="22">
        <v>11882</v>
      </c>
    </row>
    <row r="132" spans="1:6" ht="18" hidden="1" customHeight="1" outlineLevel="1" collapsed="1" x14ac:dyDescent="0.2">
      <c r="A132" s="21" t="s">
        <v>0</v>
      </c>
      <c r="B132" s="21" t="s">
        <v>0</v>
      </c>
      <c r="C132" s="21" t="s">
        <v>87</v>
      </c>
      <c r="D132" s="20">
        <f>SUM(D126:D131)</f>
        <v>127003.36000000002</v>
      </c>
      <c r="E132" s="20">
        <f>SUM(E126:E131)</f>
        <v>179514.38</v>
      </c>
      <c r="F132" s="20">
        <f>SUM(F126:F131)</f>
        <v>179514.38</v>
      </c>
    </row>
    <row r="133" spans="1:6" ht="14.5" hidden="1" customHeight="1" outlineLevel="2" x14ac:dyDescent="0.2">
      <c r="A133" s="19" t="s">
        <v>0</v>
      </c>
      <c r="B133" s="17" t="s">
        <v>0</v>
      </c>
      <c r="C133" s="17" t="s">
        <v>97</v>
      </c>
      <c r="D133" s="24" t="s">
        <v>397</v>
      </c>
      <c r="E133" s="24" t="s">
        <v>396</v>
      </c>
      <c r="F133" s="24" t="s">
        <v>396</v>
      </c>
    </row>
    <row r="134" spans="1:6" ht="14.5" hidden="1" customHeight="1" outlineLevel="2" x14ac:dyDescent="0.2">
      <c r="A134" s="23" t="s">
        <v>0</v>
      </c>
      <c r="B134" s="23" t="s">
        <v>0</v>
      </c>
      <c r="C134" s="23" t="s">
        <v>99</v>
      </c>
      <c r="D134" s="22">
        <v>59355.94</v>
      </c>
      <c r="E134" s="22">
        <v>0</v>
      </c>
      <c r="F134" s="22">
        <v>0</v>
      </c>
    </row>
    <row r="135" spans="1:6" ht="14.5" hidden="1" customHeight="1" outlineLevel="2" x14ac:dyDescent="0.2">
      <c r="A135" s="23" t="s">
        <v>0</v>
      </c>
      <c r="B135" s="23" t="s">
        <v>0</v>
      </c>
      <c r="C135" s="23" t="s">
        <v>100</v>
      </c>
      <c r="D135" s="22">
        <v>1900</v>
      </c>
      <c r="E135" s="22">
        <v>0</v>
      </c>
      <c r="F135" s="22">
        <v>0</v>
      </c>
    </row>
    <row r="136" spans="1:6" ht="14.5" hidden="1" customHeight="1" outlineLevel="2" x14ac:dyDescent="0.2">
      <c r="A136" s="23" t="s">
        <v>0</v>
      </c>
      <c r="B136" s="23" t="s">
        <v>0</v>
      </c>
      <c r="C136" s="23" t="s">
        <v>101</v>
      </c>
      <c r="D136" s="22">
        <v>0</v>
      </c>
      <c r="E136" s="22">
        <v>8125</v>
      </c>
      <c r="F136" s="22">
        <v>8125</v>
      </c>
    </row>
    <row r="137" spans="1:6" ht="14.5" hidden="1" customHeight="1" outlineLevel="2" x14ac:dyDescent="0.2">
      <c r="A137" s="23" t="s">
        <v>0</v>
      </c>
      <c r="B137" s="23" t="s">
        <v>0</v>
      </c>
      <c r="C137" s="23" t="s">
        <v>102</v>
      </c>
      <c r="D137" s="22">
        <v>12141.58</v>
      </c>
      <c r="E137" s="22">
        <v>20519.86</v>
      </c>
      <c r="F137" s="22">
        <v>20519.86</v>
      </c>
    </row>
    <row r="138" spans="1:6" ht="14.5" hidden="1" customHeight="1" outlineLevel="2" x14ac:dyDescent="0.2">
      <c r="A138" s="23" t="s">
        <v>0</v>
      </c>
      <c r="B138" s="23" t="s">
        <v>0</v>
      </c>
      <c r="C138" s="23" t="s">
        <v>103</v>
      </c>
      <c r="D138" s="22">
        <v>77953.05</v>
      </c>
      <c r="E138" s="22">
        <v>0</v>
      </c>
      <c r="F138" s="22">
        <v>0</v>
      </c>
    </row>
    <row r="139" spans="1:6" ht="14.5" hidden="1" customHeight="1" outlineLevel="2" x14ac:dyDescent="0.2">
      <c r="A139" s="23" t="s">
        <v>0</v>
      </c>
      <c r="B139" s="23" t="s">
        <v>0</v>
      </c>
      <c r="C139" s="23" t="s">
        <v>278</v>
      </c>
      <c r="D139" s="22">
        <v>2000</v>
      </c>
      <c r="E139" s="22">
        <v>0</v>
      </c>
      <c r="F139" s="22">
        <v>0</v>
      </c>
    </row>
    <row r="140" spans="1:6" ht="14.5" hidden="1" customHeight="1" outlineLevel="2" x14ac:dyDescent="0.2">
      <c r="A140" s="23" t="s">
        <v>0</v>
      </c>
      <c r="B140" s="23" t="s">
        <v>0</v>
      </c>
      <c r="C140" s="23" t="s">
        <v>395</v>
      </c>
      <c r="D140" s="22">
        <v>0</v>
      </c>
      <c r="E140" s="22">
        <v>1350</v>
      </c>
      <c r="F140" s="22">
        <v>1350</v>
      </c>
    </row>
    <row r="141" spans="1:6" ht="14.5" hidden="1" customHeight="1" outlineLevel="2" x14ac:dyDescent="0.2">
      <c r="A141" s="23" t="s">
        <v>0</v>
      </c>
      <c r="B141" s="23" t="s">
        <v>0</v>
      </c>
      <c r="C141" s="23" t="s">
        <v>105</v>
      </c>
      <c r="D141" s="22">
        <v>79640.509999999995</v>
      </c>
      <c r="E141" s="22">
        <v>27211.85</v>
      </c>
      <c r="F141" s="22">
        <v>27211.85</v>
      </c>
    </row>
    <row r="142" spans="1:6" ht="14.5" hidden="1" customHeight="1" outlineLevel="2" x14ac:dyDescent="0.2">
      <c r="A142" s="23" t="s">
        <v>0</v>
      </c>
      <c r="B142" s="23" t="s">
        <v>0</v>
      </c>
      <c r="C142" s="23" t="s">
        <v>106</v>
      </c>
      <c r="D142" s="22">
        <v>0</v>
      </c>
      <c r="E142" s="22">
        <v>2065</v>
      </c>
      <c r="F142" s="22">
        <v>2065</v>
      </c>
    </row>
    <row r="143" spans="1:6" ht="14.5" hidden="1" customHeight="1" outlineLevel="2" x14ac:dyDescent="0.2">
      <c r="A143" s="23" t="s">
        <v>0</v>
      </c>
      <c r="B143" s="23" t="s">
        <v>0</v>
      </c>
      <c r="C143" s="23" t="s">
        <v>107</v>
      </c>
      <c r="D143" s="22">
        <v>0</v>
      </c>
      <c r="E143" s="22">
        <v>5721.88</v>
      </c>
      <c r="F143" s="22">
        <v>5721.88</v>
      </c>
    </row>
    <row r="144" spans="1:6" ht="14.5" hidden="1" customHeight="1" outlineLevel="2" x14ac:dyDescent="0.2">
      <c r="A144" s="23" t="s">
        <v>0</v>
      </c>
      <c r="B144" s="23" t="s">
        <v>0</v>
      </c>
      <c r="C144" s="23" t="s">
        <v>275</v>
      </c>
      <c r="D144" s="22">
        <v>3786</v>
      </c>
      <c r="E144" s="22">
        <v>16940.71</v>
      </c>
      <c r="F144" s="22">
        <v>16940.71</v>
      </c>
    </row>
    <row r="145" spans="1:6" ht="18" hidden="1" customHeight="1" outlineLevel="1" collapsed="1" x14ac:dyDescent="0.2">
      <c r="A145" s="21" t="s">
        <v>0</v>
      </c>
      <c r="B145" s="21" t="s">
        <v>0</v>
      </c>
      <c r="C145" s="21" t="s">
        <v>97</v>
      </c>
      <c r="D145" s="20">
        <f>SUM(D134:D144)</f>
        <v>236777.08000000002</v>
      </c>
      <c r="E145" s="20">
        <f>SUM(E134:E144)</f>
        <v>81934.299999999988</v>
      </c>
      <c r="F145" s="20">
        <f>SUM(F134:F144)</f>
        <v>81934.299999999988</v>
      </c>
    </row>
    <row r="146" spans="1:6" ht="14.5" hidden="1" customHeight="1" outlineLevel="2" x14ac:dyDescent="0.2">
      <c r="A146" s="19" t="s">
        <v>0</v>
      </c>
      <c r="B146" s="17" t="s">
        <v>0</v>
      </c>
      <c r="C146" s="17" t="s">
        <v>108</v>
      </c>
      <c r="D146" s="24" t="s">
        <v>394</v>
      </c>
      <c r="E146" s="24" t="s">
        <v>393</v>
      </c>
      <c r="F146" s="24" t="s">
        <v>393</v>
      </c>
    </row>
    <row r="147" spans="1:6" ht="14.5" hidden="1" customHeight="1" outlineLevel="2" x14ac:dyDescent="0.2">
      <c r="A147" s="23" t="s">
        <v>0</v>
      </c>
      <c r="B147" s="23" t="s">
        <v>0</v>
      </c>
      <c r="C147" s="23" t="s">
        <v>271</v>
      </c>
      <c r="D147" s="22">
        <v>24655</v>
      </c>
      <c r="E147" s="22">
        <v>32504.959999999999</v>
      </c>
      <c r="F147" s="22">
        <v>32504.959999999999</v>
      </c>
    </row>
    <row r="148" spans="1:6" ht="14.5" hidden="1" customHeight="1" outlineLevel="2" x14ac:dyDescent="0.2">
      <c r="A148" s="23" t="s">
        <v>0</v>
      </c>
      <c r="B148" s="23" t="s">
        <v>0</v>
      </c>
      <c r="C148" s="23" t="s">
        <v>111</v>
      </c>
      <c r="D148" s="22">
        <v>5963982.2300000004</v>
      </c>
      <c r="E148" s="22">
        <v>2150313.59</v>
      </c>
      <c r="F148" s="22">
        <v>2150313.59</v>
      </c>
    </row>
    <row r="149" spans="1:6" ht="18" hidden="1" customHeight="1" outlineLevel="1" collapsed="1" x14ac:dyDescent="0.2">
      <c r="A149" s="21" t="s">
        <v>0</v>
      </c>
      <c r="B149" s="21" t="s">
        <v>0</v>
      </c>
      <c r="C149" s="21" t="s">
        <v>108</v>
      </c>
      <c r="D149" s="20">
        <f>SUM(D147:D148)</f>
        <v>5988637.2300000004</v>
      </c>
      <c r="E149" s="20">
        <f>SUM(E147:E148)</f>
        <v>2182818.5499999998</v>
      </c>
      <c r="F149" s="20">
        <f>SUM(F147:F148)</f>
        <v>2182818.5499999998</v>
      </c>
    </row>
    <row r="150" spans="1:6" ht="14.5" hidden="1" customHeight="1" outlineLevel="2" x14ac:dyDescent="0.2">
      <c r="A150" s="19" t="s">
        <v>0</v>
      </c>
      <c r="B150" s="17" t="s">
        <v>0</v>
      </c>
      <c r="C150" s="17" t="s">
        <v>114</v>
      </c>
      <c r="D150" s="24" t="s">
        <v>392</v>
      </c>
      <c r="E150" s="24" t="s">
        <v>391</v>
      </c>
      <c r="F150" s="24" t="s">
        <v>391</v>
      </c>
    </row>
    <row r="151" spans="1:6" ht="14.5" hidden="1" customHeight="1" outlineLevel="2" x14ac:dyDescent="0.2">
      <c r="A151" s="23" t="s">
        <v>0</v>
      </c>
      <c r="B151" s="23" t="s">
        <v>0</v>
      </c>
      <c r="C151" s="23" t="s">
        <v>116</v>
      </c>
      <c r="D151" s="22">
        <v>181202.31</v>
      </c>
      <c r="E151" s="22">
        <v>88176.09</v>
      </c>
      <c r="F151" s="22">
        <v>88176.09</v>
      </c>
    </row>
    <row r="152" spans="1:6" ht="14.5" hidden="1" customHeight="1" outlineLevel="2" x14ac:dyDescent="0.2">
      <c r="A152" s="23" t="s">
        <v>0</v>
      </c>
      <c r="B152" s="23" t="s">
        <v>0</v>
      </c>
      <c r="C152" s="23" t="s">
        <v>390</v>
      </c>
      <c r="D152" s="22">
        <v>0</v>
      </c>
      <c r="E152" s="22">
        <v>1640</v>
      </c>
      <c r="F152" s="22">
        <v>1640</v>
      </c>
    </row>
    <row r="153" spans="1:6" ht="14.5" hidden="1" customHeight="1" outlineLevel="2" x14ac:dyDescent="0.2">
      <c r="A153" s="23" t="s">
        <v>0</v>
      </c>
      <c r="B153" s="23" t="s">
        <v>0</v>
      </c>
      <c r="C153" s="23" t="s">
        <v>117</v>
      </c>
      <c r="D153" s="22">
        <v>328277.23</v>
      </c>
      <c r="E153" s="22">
        <v>346629.19</v>
      </c>
      <c r="F153" s="22">
        <v>346629.19</v>
      </c>
    </row>
    <row r="154" spans="1:6" ht="14.5" hidden="1" customHeight="1" outlineLevel="2" x14ac:dyDescent="0.2">
      <c r="A154" s="23" t="s">
        <v>0</v>
      </c>
      <c r="B154" s="23" t="s">
        <v>0</v>
      </c>
      <c r="C154" s="23" t="s">
        <v>118</v>
      </c>
      <c r="D154" s="22">
        <v>56084.84</v>
      </c>
      <c r="E154" s="22">
        <v>94157.71</v>
      </c>
      <c r="F154" s="22">
        <v>94157.71</v>
      </c>
    </row>
    <row r="155" spans="1:6" ht="14.5" hidden="1" customHeight="1" outlineLevel="2" x14ac:dyDescent="0.2">
      <c r="A155" s="23" t="s">
        <v>0</v>
      </c>
      <c r="B155" s="23" t="s">
        <v>0</v>
      </c>
      <c r="C155" s="23" t="s">
        <v>119</v>
      </c>
      <c r="D155" s="22">
        <v>51781</v>
      </c>
      <c r="E155" s="22">
        <v>55520.56</v>
      </c>
      <c r="F155" s="22">
        <v>55520.56</v>
      </c>
    </row>
    <row r="156" spans="1:6" ht="18" hidden="1" customHeight="1" outlineLevel="1" collapsed="1" x14ac:dyDescent="0.2">
      <c r="A156" s="21" t="s">
        <v>0</v>
      </c>
      <c r="B156" s="21" t="s">
        <v>0</v>
      </c>
      <c r="C156" s="21" t="s">
        <v>114</v>
      </c>
      <c r="D156" s="20">
        <f>SUM(D151:D155)</f>
        <v>617345.38</v>
      </c>
      <c r="E156" s="20">
        <f>SUM(E151:E155)</f>
        <v>586123.55000000005</v>
      </c>
      <c r="F156" s="20">
        <f>SUM(F151:F155)</f>
        <v>586123.55000000005</v>
      </c>
    </row>
    <row r="157" spans="1:6" ht="14.5" hidden="1" customHeight="1" outlineLevel="2" x14ac:dyDescent="0.2">
      <c r="A157" s="19" t="s">
        <v>0</v>
      </c>
      <c r="B157" s="17" t="s">
        <v>0</v>
      </c>
      <c r="C157" s="17" t="s">
        <v>120</v>
      </c>
      <c r="D157" s="24" t="s">
        <v>389</v>
      </c>
      <c r="E157" s="24" t="s">
        <v>388</v>
      </c>
      <c r="F157" s="24" t="s">
        <v>388</v>
      </c>
    </row>
    <row r="158" spans="1:6" ht="14.5" hidden="1" customHeight="1" outlineLevel="2" x14ac:dyDescent="0.2">
      <c r="A158" s="23" t="s">
        <v>0</v>
      </c>
      <c r="B158" s="23" t="s">
        <v>0</v>
      </c>
      <c r="C158" s="23" t="s">
        <v>122</v>
      </c>
      <c r="D158" s="22">
        <v>45392</v>
      </c>
      <c r="E158" s="22">
        <v>44495</v>
      </c>
      <c r="F158" s="22">
        <v>44495</v>
      </c>
    </row>
    <row r="159" spans="1:6" ht="14.5" hidden="1" customHeight="1" outlineLevel="2" x14ac:dyDescent="0.2">
      <c r="A159" s="23" t="s">
        <v>0</v>
      </c>
      <c r="B159" s="23" t="s">
        <v>0</v>
      </c>
      <c r="C159" s="23" t="s">
        <v>123</v>
      </c>
      <c r="D159" s="22">
        <v>5000</v>
      </c>
      <c r="E159" s="22">
        <v>5000</v>
      </c>
      <c r="F159" s="22">
        <v>5000</v>
      </c>
    </row>
    <row r="160" spans="1:6" ht="14.5" hidden="1" customHeight="1" outlineLevel="2" x14ac:dyDescent="0.2">
      <c r="A160" s="23" t="s">
        <v>0</v>
      </c>
      <c r="B160" s="23" t="s">
        <v>0</v>
      </c>
      <c r="C160" s="23" t="s">
        <v>124</v>
      </c>
      <c r="D160" s="22">
        <v>106991.97</v>
      </c>
      <c r="E160" s="22">
        <v>81287.06</v>
      </c>
      <c r="F160" s="22">
        <v>81287.06</v>
      </c>
    </row>
    <row r="161" spans="1:6" ht="14.5" hidden="1" customHeight="1" outlineLevel="2" x14ac:dyDescent="0.2">
      <c r="A161" s="23" t="s">
        <v>0</v>
      </c>
      <c r="B161" s="23" t="s">
        <v>0</v>
      </c>
      <c r="C161" s="23" t="s">
        <v>264</v>
      </c>
      <c r="D161" s="22">
        <v>5880</v>
      </c>
      <c r="E161" s="22">
        <v>10625</v>
      </c>
      <c r="F161" s="22">
        <v>10625</v>
      </c>
    </row>
    <row r="162" spans="1:6" ht="18" hidden="1" customHeight="1" outlineLevel="1" collapsed="1" x14ac:dyDescent="0.2">
      <c r="A162" s="21" t="s">
        <v>0</v>
      </c>
      <c r="B162" s="21" t="s">
        <v>0</v>
      </c>
      <c r="C162" s="21" t="s">
        <v>120</v>
      </c>
      <c r="D162" s="20">
        <f>SUM(D158:D161)</f>
        <v>163263.97</v>
      </c>
      <c r="E162" s="20">
        <f>SUM(E158:E161)</f>
        <v>141407.06</v>
      </c>
      <c r="F162" s="20">
        <f>SUM(F158:F161)</f>
        <v>141407.06</v>
      </c>
    </row>
    <row r="163" spans="1:6" ht="14.5" hidden="1" customHeight="1" outlineLevel="2" x14ac:dyDescent="0.2">
      <c r="A163" s="19" t="s">
        <v>0</v>
      </c>
      <c r="B163" s="17" t="s">
        <v>0</v>
      </c>
      <c r="C163" s="17" t="s">
        <v>125</v>
      </c>
      <c r="D163" s="24" t="s">
        <v>387</v>
      </c>
      <c r="E163" s="24" t="s">
        <v>386</v>
      </c>
      <c r="F163" s="24" t="s">
        <v>386</v>
      </c>
    </row>
    <row r="164" spans="1:6" ht="14.5" hidden="1" customHeight="1" outlineLevel="2" x14ac:dyDescent="0.2">
      <c r="A164" s="23" t="s">
        <v>0</v>
      </c>
      <c r="B164" s="23" t="s">
        <v>0</v>
      </c>
      <c r="C164" s="23" t="s">
        <v>127</v>
      </c>
      <c r="D164" s="22">
        <v>61248</v>
      </c>
      <c r="E164" s="22">
        <v>59064</v>
      </c>
      <c r="F164" s="22">
        <v>59064</v>
      </c>
    </row>
    <row r="165" spans="1:6" ht="18" hidden="1" customHeight="1" outlineLevel="1" collapsed="1" x14ac:dyDescent="0.2">
      <c r="A165" s="21" t="s">
        <v>0</v>
      </c>
      <c r="B165" s="21" t="s">
        <v>0</v>
      </c>
      <c r="C165" s="21" t="s">
        <v>125</v>
      </c>
      <c r="D165" s="20">
        <f>D164</f>
        <v>61248</v>
      </c>
      <c r="E165" s="20">
        <f>E164</f>
        <v>59064</v>
      </c>
      <c r="F165" s="20">
        <f>F164</f>
        <v>59064</v>
      </c>
    </row>
    <row r="166" spans="1:6" ht="14.5" customHeight="1" collapsed="1" x14ac:dyDescent="0.2">
      <c r="A166" s="19" t="s">
        <v>0</v>
      </c>
      <c r="B166" s="36" t="s">
        <v>128</v>
      </c>
      <c r="C166" s="36"/>
      <c r="D166" s="18">
        <f>SUM(D126:D131)+SUM(D134:D144)+SUM(D147:D148)+SUM(D151:D155)+SUM(D158:D161)+D164</f>
        <v>7194275.0200000005</v>
      </c>
      <c r="E166" s="18">
        <f>SUM(E126:E131)+SUM(E134:E144)+SUM(E147:E148)+SUM(E151:E155)+SUM(E158:E161)+E164</f>
        <v>3230861.8400000003</v>
      </c>
      <c r="F166" s="18">
        <f>SUM(F126:F131)+SUM(F134:F144)+SUM(F147:F148)+SUM(F151:F155)+SUM(F158:F161)+F164</f>
        <v>3230861.8400000003</v>
      </c>
    </row>
    <row r="167" spans="1:6" ht="14.5" hidden="1" customHeight="1" outlineLevel="1" x14ac:dyDescent="0.2">
      <c r="A167" s="26" t="s">
        <v>0</v>
      </c>
      <c r="B167" s="36" t="s">
        <v>129</v>
      </c>
      <c r="C167" s="36"/>
      <c r="D167" s="25" t="s">
        <v>384</v>
      </c>
      <c r="E167" s="25" t="s">
        <v>385</v>
      </c>
      <c r="F167" s="25" t="s">
        <v>385</v>
      </c>
    </row>
    <row r="168" spans="1:6" ht="14.5" hidden="1" customHeight="1" outlineLevel="2" x14ac:dyDescent="0.2">
      <c r="A168" s="19" t="s">
        <v>0</v>
      </c>
      <c r="B168" s="17" t="s">
        <v>0</v>
      </c>
      <c r="C168" s="17" t="s">
        <v>131</v>
      </c>
      <c r="D168" s="24" t="s">
        <v>384</v>
      </c>
      <c r="E168" s="24" t="s">
        <v>383</v>
      </c>
      <c r="F168" s="24" t="s">
        <v>383</v>
      </c>
    </row>
    <row r="169" spans="1:6" ht="14.5" hidden="1" customHeight="1" outlineLevel="2" x14ac:dyDescent="0.2">
      <c r="A169" s="23" t="s">
        <v>0</v>
      </c>
      <c r="B169" s="23" t="s">
        <v>0</v>
      </c>
      <c r="C169" s="23" t="s">
        <v>132</v>
      </c>
      <c r="D169" s="22">
        <v>1412.45</v>
      </c>
      <c r="E169" s="22">
        <v>5629.9</v>
      </c>
      <c r="F169" s="22">
        <v>5629.9</v>
      </c>
    </row>
    <row r="170" spans="1:6" ht="14.5" hidden="1" customHeight="1" outlineLevel="2" x14ac:dyDescent="0.2">
      <c r="A170" s="23" t="s">
        <v>0</v>
      </c>
      <c r="B170" s="23" t="s">
        <v>0</v>
      </c>
      <c r="C170" s="23" t="s">
        <v>133</v>
      </c>
      <c r="D170" s="22">
        <v>6255.96</v>
      </c>
      <c r="E170" s="22">
        <v>3614.6</v>
      </c>
      <c r="F170" s="22">
        <v>3614.6</v>
      </c>
    </row>
    <row r="171" spans="1:6" ht="18" hidden="1" customHeight="1" outlineLevel="1" collapsed="1" x14ac:dyDescent="0.2">
      <c r="A171" s="21" t="s">
        <v>0</v>
      </c>
      <c r="B171" s="21" t="s">
        <v>0</v>
      </c>
      <c r="C171" s="21" t="s">
        <v>131</v>
      </c>
      <c r="D171" s="20">
        <f>SUM(D169:D170)</f>
        <v>7668.41</v>
      </c>
      <c r="E171" s="20">
        <f>SUM(E169:E170)</f>
        <v>9244.5</v>
      </c>
      <c r="F171" s="20">
        <f>SUM(F169:F170)</f>
        <v>9244.5</v>
      </c>
    </row>
    <row r="172" spans="1:6" ht="14.5" hidden="1" customHeight="1" outlineLevel="2" x14ac:dyDescent="0.2">
      <c r="A172" s="19" t="s">
        <v>0</v>
      </c>
      <c r="B172" s="17" t="s">
        <v>0</v>
      </c>
      <c r="C172" s="17" t="s">
        <v>251</v>
      </c>
      <c r="D172" s="24" t="s">
        <v>26</v>
      </c>
      <c r="E172" s="24" t="s">
        <v>382</v>
      </c>
      <c r="F172" s="24" t="s">
        <v>382</v>
      </c>
    </row>
    <row r="173" spans="1:6" ht="14.5" hidden="1" customHeight="1" outlineLevel="2" x14ac:dyDescent="0.2">
      <c r="A173" s="23" t="s">
        <v>0</v>
      </c>
      <c r="B173" s="23" t="s">
        <v>0</v>
      </c>
      <c r="C173" s="23" t="s">
        <v>252</v>
      </c>
      <c r="D173" s="22">
        <v>0</v>
      </c>
      <c r="E173" s="22">
        <v>667.3</v>
      </c>
      <c r="F173" s="22">
        <v>667.3</v>
      </c>
    </row>
    <row r="174" spans="1:6" ht="18" hidden="1" customHeight="1" outlineLevel="1" collapsed="1" x14ac:dyDescent="0.2">
      <c r="A174" s="21" t="s">
        <v>0</v>
      </c>
      <c r="B174" s="21" t="s">
        <v>0</v>
      </c>
      <c r="C174" s="21" t="s">
        <v>251</v>
      </c>
      <c r="D174" s="20">
        <f>D173</f>
        <v>0</v>
      </c>
      <c r="E174" s="20">
        <f>E173</f>
        <v>667.3</v>
      </c>
      <c r="F174" s="20">
        <f>F173</f>
        <v>667.3</v>
      </c>
    </row>
    <row r="175" spans="1:6" ht="14.5" customHeight="1" collapsed="1" x14ac:dyDescent="0.2">
      <c r="A175" s="19" t="s">
        <v>0</v>
      </c>
      <c r="B175" s="36" t="s">
        <v>135</v>
      </c>
      <c r="C175" s="36"/>
      <c r="D175" s="18">
        <f>SUM(D169:D170)+D173</f>
        <v>7668.41</v>
      </c>
      <c r="E175" s="18">
        <f>SUM(E169:E170)+E173</f>
        <v>9911.7999999999993</v>
      </c>
      <c r="F175" s="18">
        <f>SUM(F169:F170)+F173</f>
        <v>9911.7999999999993</v>
      </c>
    </row>
    <row r="176" spans="1:6" ht="14.5" hidden="1" customHeight="1" outlineLevel="1" x14ac:dyDescent="0.2">
      <c r="A176" s="26" t="s">
        <v>0</v>
      </c>
      <c r="B176" s="36" t="s">
        <v>136</v>
      </c>
      <c r="C176" s="36"/>
      <c r="D176" s="25" t="s">
        <v>381</v>
      </c>
      <c r="E176" s="25" t="s">
        <v>380</v>
      </c>
      <c r="F176" s="25" t="s">
        <v>380</v>
      </c>
    </row>
    <row r="177" spans="1:6" ht="14.5" hidden="1" customHeight="1" outlineLevel="2" x14ac:dyDescent="0.2">
      <c r="A177" s="19" t="s">
        <v>0</v>
      </c>
      <c r="B177" s="17" t="s">
        <v>0</v>
      </c>
      <c r="C177" s="17" t="s">
        <v>241</v>
      </c>
      <c r="D177" s="24" t="s">
        <v>379</v>
      </c>
      <c r="E177" s="24" t="s">
        <v>378</v>
      </c>
      <c r="F177" s="24" t="s">
        <v>378</v>
      </c>
    </row>
    <row r="178" spans="1:6" ht="14.5" hidden="1" customHeight="1" outlineLevel="2" x14ac:dyDescent="0.2">
      <c r="A178" s="23" t="s">
        <v>0</v>
      </c>
      <c r="B178" s="23" t="s">
        <v>0</v>
      </c>
      <c r="C178" s="23" t="s">
        <v>377</v>
      </c>
      <c r="D178" s="22">
        <v>0</v>
      </c>
      <c r="E178" s="22">
        <v>100</v>
      </c>
      <c r="F178" s="22">
        <v>100</v>
      </c>
    </row>
    <row r="179" spans="1:6" ht="14.5" hidden="1" customHeight="1" outlineLevel="2" x14ac:dyDescent="0.2">
      <c r="A179" s="23" t="s">
        <v>0</v>
      </c>
      <c r="B179" s="23" t="s">
        <v>0</v>
      </c>
      <c r="C179" s="23" t="s">
        <v>245</v>
      </c>
      <c r="D179" s="22">
        <v>2325</v>
      </c>
      <c r="E179" s="22">
        <v>2025</v>
      </c>
      <c r="F179" s="22">
        <v>2025</v>
      </c>
    </row>
    <row r="180" spans="1:6" ht="14.5" hidden="1" customHeight="1" outlineLevel="2" x14ac:dyDescent="0.2">
      <c r="A180" s="23" t="s">
        <v>0</v>
      </c>
      <c r="B180" s="23" t="s">
        <v>0</v>
      </c>
      <c r="C180" s="23" t="s">
        <v>244</v>
      </c>
      <c r="D180" s="22">
        <v>5676</v>
      </c>
      <c r="E180" s="22">
        <v>2790</v>
      </c>
      <c r="F180" s="22">
        <v>2790</v>
      </c>
    </row>
    <row r="181" spans="1:6" ht="14.5" hidden="1" customHeight="1" outlineLevel="2" x14ac:dyDescent="0.2">
      <c r="A181" s="23" t="s">
        <v>0</v>
      </c>
      <c r="B181" s="23" t="s">
        <v>0</v>
      </c>
      <c r="C181" s="23" t="s">
        <v>243</v>
      </c>
      <c r="D181" s="22">
        <v>8261</v>
      </c>
      <c r="E181" s="22">
        <v>3489</v>
      </c>
      <c r="F181" s="22">
        <v>3489</v>
      </c>
    </row>
    <row r="182" spans="1:6" ht="14.5" hidden="1" customHeight="1" outlineLevel="2" x14ac:dyDescent="0.2">
      <c r="A182" s="23" t="s">
        <v>0</v>
      </c>
      <c r="B182" s="23" t="s">
        <v>0</v>
      </c>
      <c r="C182" s="23" t="s">
        <v>242</v>
      </c>
      <c r="D182" s="22">
        <v>2100</v>
      </c>
      <c r="E182" s="22">
        <v>3300</v>
      </c>
      <c r="F182" s="22">
        <v>3300</v>
      </c>
    </row>
    <row r="183" spans="1:6" ht="18" hidden="1" customHeight="1" outlineLevel="1" collapsed="1" x14ac:dyDescent="0.2">
      <c r="A183" s="21" t="s">
        <v>0</v>
      </c>
      <c r="B183" s="21" t="s">
        <v>0</v>
      </c>
      <c r="C183" s="21" t="s">
        <v>241</v>
      </c>
      <c r="D183" s="20">
        <f>SUM(D178:D182)</f>
        <v>18362</v>
      </c>
      <c r="E183" s="20">
        <f>SUM(E178:E182)</f>
        <v>11704</v>
      </c>
      <c r="F183" s="20">
        <f>SUM(F178:F182)</f>
        <v>11704</v>
      </c>
    </row>
    <row r="184" spans="1:6" ht="14.5" hidden="1" customHeight="1" outlineLevel="2" x14ac:dyDescent="0.2">
      <c r="A184" s="19" t="s">
        <v>0</v>
      </c>
      <c r="B184" s="17" t="s">
        <v>0</v>
      </c>
      <c r="C184" s="17" t="s">
        <v>237</v>
      </c>
      <c r="D184" s="24" t="s">
        <v>376</v>
      </c>
      <c r="E184" s="24" t="s">
        <v>375</v>
      </c>
      <c r="F184" s="24" t="s">
        <v>375</v>
      </c>
    </row>
    <row r="185" spans="1:6" ht="14.5" hidden="1" customHeight="1" outlineLevel="2" x14ac:dyDescent="0.2">
      <c r="A185" s="23" t="s">
        <v>0</v>
      </c>
      <c r="B185" s="23" t="s">
        <v>0</v>
      </c>
      <c r="C185" s="23" t="s">
        <v>238</v>
      </c>
      <c r="D185" s="22">
        <v>2832.3</v>
      </c>
      <c r="E185" s="22">
        <v>741.6</v>
      </c>
      <c r="F185" s="22">
        <v>741.6</v>
      </c>
    </row>
    <row r="186" spans="1:6" ht="14.5" hidden="1" customHeight="1" outlineLevel="2" x14ac:dyDescent="0.2">
      <c r="A186" s="23" t="s">
        <v>0</v>
      </c>
      <c r="B186" s="23" t="s">
        <v>0</v>
      </c>
      <c r="C186" s="23" t="s">
        <v>374</v>
      </c>
      <c r="D186" s="22">
        <v>4062.5</v>
      </c>
      <c r="E186" s="22">
        <v>3375</v>
      </c>
      <c r="F186" s="22">
        <v>3375</v>
      </c>
    </row>
    <row r="187" spans="1:6" ht="18" hidden="1" customHeight="1" outlineLevel="1" collapsed="1" x14ac:dyDescent="0.2">
      <c r="A187" s="21" t="s">
        <v>0</v>
      </c>
      <c r="B187" s="21" t="s">
        <v>0</v>
      </c>
      <c r="C187" s="21" t="s">
        <v>237</v>
      </c>
      <c r="D187" s="20">
        <f>SUM(D185:D186)</f>
        <v>6894.8</v>
      </c>
      <c r="E187" s="20">
        <f>SUM(E185:E186)</f>
        <v>4116.6000000000004</v>
      </c>
      <c r="F187" s="20">
        <f>SUM(F185:F186)</f>
        <v>4116.6000000000004</v>
      </c>
    </row>
    <row r="188" spans="1:6" ht="14.5" hidden="1" customHeight="1" outlineLevel="2" x14ac:dyDescent="0.2">
      <c r="A188" s="19" t="s">
        <v>0</v>
      </c>
      <c r="B188" s="17" t="s">
        <v>0</v>
      </c>
      <c r="C188" s="17" t="s">
        <v>138</v>
      </c>
      <c r="D188" s="24" t="s">
        <v>373</v>
      </c>
      <c r="E188" s="24" t="s">
        <v>372</v>
      </c>
      <c r="F188" s="24" t="s">
        <v>372</v>
      </c>
    </row>
    <row r="189" spans="1:6" ht="14.5" hidden="1" customHeight="1" outlineLevel="2" x14ac:dyDescent="0.2">
      <c r="A189" s="23" t="s">
        <v>0</v>
      </c>
      <c r="B189" s="23" t="s">
        <v>0</v>
      </c>
      <c r="C189" s="23" t="s">
        <v>140</v>
      </c>
      <c r="D189" s="22">
        <v>1117.3499999999999</v>
      </c>
      <c r="E189" s="22">
        <v>1538.16</v>
      </c>
      <c r="F189" s="22">
        <v>1538.16</v>
      </c>
    </row>
    <row r="190" spans="1:6" ht="14.5" hidden="1" customHeight="1" outlineLevel="2" x14ac:dyDescent="0.2">
      <c r="A190" s="23" t="s">
        <v>0</v>
      </c>
      <c r="B190" s="23" t="s">
        <v>0</v>
      </c>
      <c r="C190" s="23" t="s">
        <v>233</v>
      </c>
      <c r="D190" s="22">
        <v>447</v>
      </c>
      <c r="E190" s="22">
        <v>1075</v>
      </c>
      <c r="F190" s="22">
        <v>1075</v>
      </c>
    </row>
    <row r="191" spans="1:6" ht="18" hidden="1" customHeight="1" outlineLevel="1" collapsed="1" x14ac:dyDescent="0.2">
      <c r="A191" s="21" t="s">
        <v>0</v>
      </c>
      <c r="B191" s="21" t="s">
        <v>0</v>
      </c>
      <c r="C191" s="21" t="s">
        <v>138</v>
      </c>
      <c r="D191" s="20">
        <f>SUM(D189:D190)</f>
        <v>1564.35</v>
      </c>
      <c r="E191" s="20">
        <f>SUM(E189:E190)</f>
        <v>2613.16</v>
      </c>
      <c r="F191" s="20">
        <f>SUM(F189:F190)</f>
        <v>2613.16</v>
      </c>
    </row>
    <row r="192" spans="1:6" ht="14.5" hidden="1" customHeight="1" outlineLevel="2" x14ac:dyDescent="0.2">
      <c r="A192" s="19" t="s">
        <v>0</v>
      </c>
      <c r="B192" s="17" t="s">
        <v>0</v>
      </c>
      <c r="C192" s="17" t="s">
        <v>369</v>
      </c>
      <c r="D192" s="24" t="s">
        <v>371</v>
      </c>
      <c r="E192" s="24" t="s">
        <v>26</v>
      </c>
      <c r="F192" s="24" t="s">
        <v>26</v>
      </c>
    </row>
    <row r="193" spans="1:6" ht="14.5" hidden="1" customHeight="1" outlineLevel="2" x14ac:dyDescent="0.2">
      <c r="A193" s="23" t="s">
        <v>0</v>
      </c>
      <c r="B193" s="23" t="s">
        <v>0</v>
      </c>
      <c r="C193" s="23" t="s">
        <v>370</v>
      </c>
      <c r="D193" s="22">
        <v>24118</v>
      </c>
      <c r="E193" s="22">
        <v>0</v>
      </c>
      <c r="F193" s="22">
        <v>0</v>
      </c>
    </row>
    <row r="194" spans="1:6" ht="18" hidden="1" customHeight="1" outlineLevel="1" collapsed="1" x14ac:dyDescent="0.2">
      <c r="A194" s="21" t="s">
        <v>0</v>
      </c>
      <c r="B194" s="21" t="s">
        <v>0</v>
      </c>
      <c r="C194" s="21" t="s">
        <v>369</v>
      </c>
      <c r="D194" s="20">
        <f>D193</f>
        <v>24118</v>
      </c>
      <c r="E194" s="20">
        <f>E193</f>
        <v>0</v>
      </c>
      <c r="F194" s="20">
        <f>F193</f>
        <v>0</v>
      </c>
    </row>
    <row r="195" spans="1:6" ht="14.5" hidden="1" customHeight="1" outlineLevel="2" x14ac:dyDescent="0.2">
      <c r="A195" s="19" t="s">
        <v>0</v>
      </c>
      <c r="B195" s="17" t="s">
        <v>0</v>
      </c>
      <c r="C195" s="17" t="s">
        <v>141</v>
      </c>
      <c r="D195" s="24" t="s">
        <v>368</v>
      </c>
      <c r="E195" s="24" t="s">
        <v>367</v>
      </c>
      <c r="F195" s="24" t="s">
        <v>367</v>
      </c>
    </row>
    <row r="196" spans="1:6" ht="14.5" hidden="1" customHeight="1" outlineLevel="2" x14ac:dyDescent="0.2">
      <c r="A196" s="23" t="s">
        <v>0</v>
      </c>
      <c r="B196" s="23" t="s">
        <v>0</v>
      </c>
      <c r="C196" s="23" t="s">
        <v>143</v>
      </c>
      <c r="D196" s="22">
        <v>119531.56</v>
      </c>
      <c r="E196" s="22">
        <v>129533.14</v>
      </c>
      <c r="F196" s="22">
        <v>129533.14</v>
      </c>
    </row>
    <row r="197" spans="1:6" ht="14.5" hidden="1" customHeight="1" outlineLevel="2" x14ac:dyDescent="0.2">
      <c r="A197" s="23" t="s">
        <v>0</v>
      </c>
      <c r="B197" s="23" t="s">
        <v>0</v>
      </c>
      <c r="C197" s="23" t="s">
        <v>144</v>
      </c>
      <c r="D197" s="22">
        <v>16000</v>
      </c>
      <c r="E197" s="22">
        <v>15000</v>
      </c>
      <c r="F197" s="22">
        <v>15000</v>
      </c>
    </row>
    <row r="198" spans="1:6" ht="14.5" hidden="1" customHeight="1" outlineLevel="2" x14ac:dyDescent="0.2">
      <c r="A198" s="23" t="s">
        <v>0</v>
      </c>
      <c r="B198" s="23" t="s">
        <v>0</v>
      </c>
      <c r="C198" s="23" t="s">
        <v>145</v>
      </c>
      <c r="D198" s="22">
        <v>12222.95</v>
      </c>
      <c r="E198" s="22">
        <v>8689.75</v>
      </c>
      <c r="F198" s="22">
        <v>8689.75</v>
      </c>
    </row>
    <row r="199" spans="1:6" ht="18" hidden="1" customHeight="1" outlineLevel="1" collapsed="1" x14ac:dyDescent="0.2">
      <c r="A199" s="21" t="s">
        <v>0</v>
      </c>
      <c r="B199" s="21" t="s">
        <v>0</v>
      </c>
      <c r="C199" s="21" t="s">
        <v>141</v>
      </c>
      <c r="D199" s="20">
        <f>SUM(D196:D198)</f>
        <v>147754.51</v>
      </c>
      <c r="E199" s="20">
        <f>SUM(E196:E198)</f>
        <v>153222.89000000001</v>
      </c>
      <c r="F199" s="20">
        <f>SUM(F196:F198)</f>
        <v>153222.89000000001</v>
      </c>
    </row>
    <row r="200" spans="1:6" ht="14.5" hidden="1" customHeight="1" outlineLevel="2" x14ac:dyDescent="0.2">
      <c r="A200" s="19" t="s">
        <v>0</v>
      </c>
      <c r="B200" s="17" t="s">
        <v>0</v>
      </c>
      <c r="C200" s="17" t="s">
        <v>146</v>
      </c>
      <c r="D200" s="24" t="s">
        <v>366</v>
      </c>
      <c r="E200" s="24" t="s">
        <v>365</v>
      </c>
      <c r="F200" s="24" t="s">
        <v>365</v>
      </c>
    </row>
    <row r="201" spans="1:6" ht="14.5" hidden="1" customHeight="1" outlineLevel="2" x14ac:dyDescent="0.2">
      <c r="A201" s="23" t="s">
        <v>0</v>
      </c>
      <c r="B201" s="23" t="s">
        <v>0</v>
      </c>
      <c r="C201" s="23" t="s">
        <v>148</v>
      </c>
      <c r="D201" s="22">
        <v>42516.88</v>
      </c>
      <c r="E201" s="22">
        <v>0</v>
      </c>
      <c r="F201" s="22">
        <v>0</v>
      </c>
    </row>
    <row r="202" spans="1:6" ht="14.5" hidden="1" customHeight="1" outlineLevel="2" x14ac:dyDescent="0.2">
      <c r="A202" s="23" t="s">
        <v>0</v>
      </c>
      <c r="B202" s="23" t="s">
        <v>0</v>
      </c>
      <c r="C202" s="23" t="s">
        <v>226</v>
      </c>
      <c r="D202" s="22">
        <v>3133.21</v>
      </c>
      <c r="E202" s="22">
        <v>3099</v>
      </c>
      <c r="F202" s="22">
        <v>3099</v>
      </c>
    </row>
    <row r="203" spans="1:6" ht="14.5" hidden="1" customHeight="1" outlineLevel="2" x14ac:dyDescent="0.2">
      <c r="A203" s="23" t="s">
        <v>0</v>
      </c>
      <c r="B203" s="23" t="s">
        <v>0</v>
      </c>
      <c r="C203" s="23" t="s">
        <v>149</v>
      </c>
      <c r="D203" s="22">
        <v>1441</v>
      </c>
      <c r="E203" s="22">
        <v>3135</v>
      </c>
      <c r="F203" s="22">
        <v>3135</v>
      </c>
    </row>
    <row r="204" spans="1:6" ht="18" hidden="1" customHeight="1" outlineLevel="1" collapsed="1" x14ac:dyDescent="0.2">
      <c r="A204" s="21" t="s">
        <v>0</v>
      </c>
      <c r="B204" s="21" t="s">
        <v>0</v>
      </c>
      <c r="C204" s="21" t="s">
        <v>146</v>
      </c>
      <c r="D204" s="20">
        <f>SUM(D201:D203)</f>
        <v>47091.09</v>
      </c>
      <c r="E204" s="20">
        <f>SUM(E201:E203)</f>
        <v>6234</v>
      </c>
      <c r="F204" s="20">
        <f>SUM(F201:F203)</f>
        <v>6234</v>
      </c>
    </row>
    <row r="205" spans="1:6" ht="14.5" hidden="1" customHeight="1" outlineLevel="2" x14ac:dyDescent="0.2">
      <c r="A205" s="19" t="s">
        <v>0</v>
      </c>
      <c r="B205" s="17" t="s">
        <v>0</v>
      </c>
      <c r="C205" s="17" t="s">
        <v>150</v>
      </c>
      <c r="D205" s="24" t="s">
        <v>364</v>
      </c>
      <c r="E205" s="24" t="s">
        <v>363</v>
      </c>
      <c r="F205" s="24" t="s">
        <v>363</v>
      </c>
    </row>
    <row r="206" spans="1:6" ht="14.5" hidden="1" customHeight="1" outlineLevel="2" x14ac:dyDescent="0.2">
      <c r="A206" s="23" t="s">
        <v>0</v>
      </c>
      <c r="B206" s="23" t="s">
        <v>0</v>
      </c>
      <c r="C206" s="23" t="s">
        <v>152</v>
      </c>
      <c r="D206" s="22">
        <v>5708</v>
      </c>
      <c r="E206" s="22">
        <v>5742</v>
      </c>
      <c r="F206" s="22">
        <v>5742</v>
      </c>
    </row>
    <row r="207" spans="1:6" ht="18" hidden="1" customHeight="1" outlineLevel="1" collapsed="1" x14ac:dyDescent="0.2">
      <c r="A207" s="21" t="s">
        <v>0</v>
      </c>
      <c r="B207" s="21" t="s">
        <v>0</v>
      </c>
      <c r="C207" s="21" t="s">
        <v>150</v>
      </c>
      <c r="D207" s="20">
        <f>D206</f>
        <v>5708</v>
      </c>
      <c r="E207" s="20">
        <f>E206</f>
        <v>5742</v>
      </c>
      <c r="F207" s="20">
        <f>F206</f>
        <v>5742</v>
      </c>
    </row>
    <row r="208" spans="1:6" ht="14.5" customHeight="1" collapsed="1" x14ac:dyDescent="0.2">
      <c r="A208" s="19" t="s">
        <v>0</v>
      </c>
      <c r="B208" s="36" t="s">
        <v>154</v>
      </c>
      <c r="C208" s="36"/>
      <c r="D208" s="18">
        <f>SUM(D178:D182)+SUM(D185:D186)+SUM(D189:D190)+D193+SUM(D196:D198)+SUM(D201:D203)+D206</f>
        <v>251492.75</v>
      </c>
      <c r="E208" s="18">
        <f>SUM(E178:E182)+SUM(E185:E186)+SUM(E189:E190)+E193+SUM(E196:E198)+SUM(E201:E203)+E206</f>
        <v>183632.65000000002</v>
      </c>
      <c r="F208" s="18">
        <f>SUM(F178:F182)+SUM(F185:F186)+SUM(F189:F190)+F193+SUM(F196:F198)+SUM(F201:F203)+F206</f>
        <v>183632.65000000002</v>
      </c>
    </row>
    <row r="209" spans="1:6" ht="14.5" hidden="1" customHeight="1" outlineLevel="1" x14ac:dyDescent="0.2">
      <c r="A209" s="26" t="s">
        <v>0</v>
      </c>
      <c r="B209" s="36" t="s">
        <v>155</v>
      </c>
      <c r="C209" s="36"/>
      <c r="D209" s="25" t="s">
        <v>362</v>
      </c>
      <c r="E209" s="25" t="s">
        <v>361</v>
      </c>
      <c r="F209" s="25" t="s">
        <v>361</v>
      </c>
    </row>
    <row r="210" spans="1:6" ht="14.5" hidden="1" customHeight="1" outlineLevel="2" x14ac:dyDescent="0.2">
      <c r="A210" s="19" t="s">
        <v>0</v>
      </c>
      <c r="B210" s="17" t="s">
        <v>0</v>
      </c>
      <c r="C210" s="17" t="s">
        <v>157</v>
      </c>
      <c r="D210" s="24" t="s">
        <v>360</v>
      </c>
      <c r="E210" s="24" t="s">
        <v>359</v>
      </c>
      <c r="F210" s="24" t="s">
        <v>359</v>
      </c>
    </row>
    <row r="211" spans="1:6" ht="14.5" hidden="1" customHeight="1" outlineLevel="2" x14ac:dyDescent="0.2">
      <c r="A211" s="23" t="s">
        <v>0</v>
      </c>
      <c r="B211" s="23" t="s">
        <v>0</v>
      </c>
      <c r="C211" s="23" t="s">
        <v>159</v>
      </c>
      <c r="D211" s="22">
        <v>118250</v>
      </c>
      <c r="E211" s="22">
        <v>116250.04</v>
      </c>
      <c r="F211" s="22">
        <v>116250.04</v>
      </c>
    </row>
    <row r="212" spans="1:6" ht="14.5" hidden="1" customHeight="1" outlineLevel="2" x14ac:dyDescent="0.2">
      <c r="A212" s="23" t="s">
        <v>0</v>
      </c>
      <c r="B212" s="23" t="s">
        <v>0</v>
      </c>
      <c r="C212" s="23" t="s">
        <v>160</v>
      </c>
      <c r="D212" s="22">
        <v>458.8</v>
      </c>
      <c r="E212" s="22">
        <v>1092.55</v>
      </c>
      <c r="F212" s="22">
        <v>1092.55</v>
      </c>
    </row>
    <row r="213" spans="1:6" ht="14.5" hidden="1" customHeight="1" outlineLevel="2" x14ac:dyDescent="0.2">
      <c r="A213" s="23" t="s">
        <v>0</v>
      </c>
      <c r="B213" s="23" t="s">
        <v>0</v>
      </c>
      <c r="C213" s="23" t="s">
        <v>217</v>
      </c>
      <c r="D213" s="22">
        <v>62</v>
      </c>
      <c r="E213" s="22">
        <v>199.45</v>
      </c>
      <c r="F213" s="22">
        <v>199.45</v>
      </c>
    </row>
    <row r="214" spans="1:6" ht="18" hidden="1" customHeight="1" outlineLevel="1" collapsed="1" x14ac:dyDescent="0.2">
      <c r="A214" s="21" t="s">
        <v>0</v>
      </c>
      <c r="B214" s="21" t="s">
        <v>0</v>
      </c>
      <c r="C214" s="21" t="s">
        <v>157</v>
      </c>
      <c r="D214" s="20">
        <f>SUM(D211:D213)</f>
        <v>118770.8</v>
      </c>
      <c r="E214" s="20">
        <f>SUM(E211:E213)</f>
        <v>117542.04</v>
      </c>
      <c r="F214" s="20">
        <f>SUM(F211:F213)</f>
        <v>117542.04</v>
      </c>
    </row>
    <row r="215" spans="1:6" ht="14.5" hidden="1" customHeight="1" outlineLevel="2" x14ac:dyDescent="0.2">
      <c r="A215" s="19" t="s">
        <v>0</v>
      </c>
      <c r="B215" s="17" t="s">
        <v>0</v>
      </c>
      <c r="C215" s="17" t="s">
        <v>161</v>
      </c>
      <c r="D215" s="24" t="s">
        <v>358</v>
      </c>
      <c r="E215" s="24" t="s">
        <v>357</v>
      </c>
      <c r="F215" s="24" t="s">
        <v>357</v>
      </c>
    </row>
    <row r="216" spans="1:6" ht="14.5" hidden="1" customHeight="1" outlineLevel="2" x14ac:dyDescent="0.2">
      <c r="A216" s="23" t="s">
        <v>0</v>
      </c>
      <c r="B216" s="23" t="s">
        <v>0</v>
      </c>
      <c r="C216" s="23" t="s">
        <v>163</v>
      </c>
      <c r="D216" s="22">
        <v>35000</v>
      </c>
      <c r="E216" s="22">
        <v>20850.32</v>
      </c>
      <c r="F216" s="22">
        <v>20850.32</v>
      </c>
    </row>
    <row r="217" spans="1:6" ht="18" hidden="1" customHeight="1" outlineLevel="1" collapsed="1" x14ac:dyDescent="0.2">
      <c r="A217" s="21" t="s">
        <v>0</v>
      </c>
      <c r="B217" s="21" t="s">
        <v>0</v>
      </c>
      <c r="C217" s="21" t="s">
        <v>161</v>
      </c>
      <c r="D217" s="20">
        <f>D216</f>
        <v>35000</v>
      </c>
      <c r="E217" s="20">
        <f>E216</f>
        <v>20850.32</v>
      </c>
      <c r="F217" s="20">
        <f>F216</f>
        <v>20850.32</v>
      </c>
    </row>
    <row r="218" spans="1:6" ht="14.5" hidden="1" customHeight="1" outlineLevel="2" x14ac:dyDescent="0.2">
      <c r="A218" s="19" t="s">
        <v>0</v>
      </c>
      <c r="B218" s="17" t="s">
        <v>0</v>
      </c>
      <c r="C218" s="17" t="s">
        <v>164</v>
      </c>
      <c r="D218" s="24" t="s">
        <v>356</v>
      </c>
      <c r="E218" s="24" t="s">
        <v>26</v>
      </c>
      <c r="F218" s="24" t="s">
        <v>26</v>
      </c>
    </row>
    <row r="219" spans="1:6" ht="14.5" hidden="1" customHeight="1" outlineLevel="2" x14ac:dyDescent="0.2">
      <c r="A219" s="23" t="s">
        <v>0</v>
      </c>
      <c r="B219" s="23" t="s">
        <v>0</v>
      </c>
      <c r="C219" s="23" t="s">
        <v>355</v>
      </c>
      <c r="D219" s="22">
        <v>519</v>
      </c>
      <c r="E219" s="22">
        <v>0</v>
      </c>
      <c r="F219" s="22">
        <v>0</v>
      </c>
    </row>
    <row r="220" spans="1:6" ht="18" hidden="1" customHeight="1" outlineLevel="1" collapsed="1" x14ac:dyDescent="0.2">
      <c r="A220" s="21" t="s">
        <v>0</v>
      </c>
      <c r="B220" s="21" t="s">
        <v>0</v>
      </c>
      <c r="C220" s="21" t="s">
        <v>164</v>
      </c>
      <c r="D220" s="20">
        <f>D219</f>
        <v>519</v>
      </c>
      <c r="E220" s="20">
        <f>E219</f>
        <v>0</v>
      </c>
      <c r="F220" s="20">
        <f>F219</f>
        <v>0</v>
      </c>
    </row>
    <row r="221" spans="1:6" ht="14.5" hidden="1" customHeight="1" outlineLevel="2" x14ac:dyDescent="0.2">
      <c r="A221" s="19" t="s">
        <v>0</v>
      </c>
      <c r="B221" s="17" t="s">
        <v>0</v>
      </c>
      <c r="C221" s="17" t="s">
        <v>167</v>
      </c>
      <c r="D221" s="24" t="s">
        <v>354</v>
      </c>
      <c r="E221" s="24" t="s">
        <v>353</v>
      </c>
      <c r="F221" s="24" t="s">
        <v>353</v>
      </c>
    </row>
    <row r="222" spans="1:6" ht="14.5" hidden="1" customHeight="1" outlineLevel="2" x14ac:dyDescent="0.2">
      <c r="A222" s="23" t="s">
        <v>0</v>
      </c>
      <c r="B222" s="23" t="s">
        <v>0</v>
      </c>
      <c r="C222" s="23" t="s">
        <v>169</v>
      </c>
      <c r="D222" s="22">
        <v>222847.05</v>
      </c>
      <c r="E222" s="22">
        <v>222847.05</v>
      </c>
      <c r="F222" s="22">
        <v>222847.05</v>
      </c>
    </row>
    <row r="223" spans="1:6" ht="14.5" hidden="1" customHeight="1" outlineLevel="2" x14ac:dyDescent="0.2">
      <c r="A223" s="23" t="s">
        <v>0</v>
      </c>
      <c r="B223" s="23" t="s">
        <v>0</v>
      </c>
      <c r="C223" s="23" t="s">
        <v>170</v>
      </c>
      <c r="D223" s="22">
        <v>281776.52</v>
      </c>
      <c r="E223" s="22">
        <v>272158.52</v>
      </c>
      <c r="F223" s="22">
        <v>272158.52</v>
      </c>
    </row>
    <row r="224" spans="1:6" ht="14.5" hidden="1" customHeight="1" outlineLevel="2" x14ac:dyDescent="0.2">
      <c r="A224" s="23" t="s">
        <v>0</v>
      </c>
      <c r="B224" s="23" t="s">
        <v>0</v>
      </c>
      <c r="C224" s="23" t="s">
        <v>211</v>
      </c>
      <c r="D224" s="22">
        <v>13029.19</v>
      </c>
      <c r="E224" s="22">
        <v>13029.1</v>
      </c>
      <c r="F224" s="22">
        <v>13029.1</v>
      </c>
    </row>
    <row r="225" spans="1:6" ht="18" hidden="1" customHeight="1" outlineLevel="1" collapsed="1" x14ac:dyDescent="0.2">
      <c r="A225" s="21" t="s">
        <v>0</v>
      </c>
      <c r="B225" s="21" t="s">
        <v>0</v>
      </c>
      <c r="C225" s="21" t="s">
        <v>167</v>
      </c>
      <c r="D225" s="20">
        <f>SUM(D222:D224)</f>
        <v>517652.76</v>
      </c>
      <c r="E225" s="20">
        <f>SUM(E222:E224)</f>
        <v>508034.67</v>
      </c>
      <c r="F225" s="20">
        <f>SUM(F222:F224)</f>
        <v>508034.67</v>
      </c>
    </row>
    <row r="226" spans="1:6" ht="14.5" customHeight="1" collapsed="1" x14ac:dyDescent="0.2">
      <c r="A226" s="19" t="s">
        <v>0</v>
      </c>
      <c r="B226" s="36" t="s">
        <v>172</v>
      </c>
      <c r="C226" s="36"/>
      <c r="D226" s="18">
        <f>SUM(D211:D213)+D216+D219+SUM(D222:D224)</f>
        <v>671942.56</v>
      </c>
      <c r="E226" s="18">
        <f>SUM(E211:E213)+E216+E219+SUM(E222:E224)</f>
        <v>646427.03</v>
      </c>
      <c r="F226" s="18">
        <f>SUM(F211:F213)+F216+F219+SUM(F222:F224)</f>
        <v>646427.03</v>
      </c>
    </row>
    <row r="227" spans="1:6" ht="14.5" hidden="1" customHeight="1" outlineLevel="1" x14ac:dyDescent="0.2">
      <c r="A227" s="26" t="s">
        <v>0</v>
      </c>
      <c r="B227" s="36" t="s">
        <v>173</v>
      </c>
      <c r="C227" s="36"/>
      <c r="D227" s="25" t="s">
        <v>352</v>
      </c>
      <c r="E227" s="25" t="s">
        <v>351</v>
      </c>
      <c r="F227" s="25" t="s">
        <v>351</v>
      </c>
    </row>
    <row r="228" spans="1:6" ht="14.5" hidden="1" customHeight="1" outlineLevel="2" x14ac:dyDescent="0.2">
      <c r="A228" s="19" t="s">
        <v>0</v>
      </c>
      <c r="B228" s="17" t="s">
        <v>0</v>
      </c>
      <c r="C228" s="17" t="s">
        <v>205</v>
      </c>
      <c r="D228" s="24" t="s">
        <v>350</v>
      </c>
      <c r="E228" s="24" t="s">
        <v>26</v>
      </c>
      <c r="F228" s="24" t="s">
        <v>26</v>
      </c>
    </row>
    <row r="229" spans="1:6" ht="14.5" hidden="1" customHeight="1" outlineLevel="2" x14ac:dyDescent="0.2">
      <c r="A229" s="23" t="s">
        <v>0</v>
      </c>
      <c r="B229" s="23" t="s">
        <v>0</v>
      </c>
      <c r="C229" s="23" t="s">
        <v>206</v>
      </c>
      <c r="D229" s="22">
        <v>-3183</v>
      </c>
      <c r="E229" s="22">
        <v>0</v>
      </c>
      <c r="F229" s="22">
        <v>0</v>
      </c>
    </row>
    <row r="230" spans="1:6" ht="18" hidden="1" customHeight="1" outlineLevel="1" collapsed="1" x14ac:dyDescent="0.2">
      <c r="A230" s="21" t="s">
        <v>0</v>
      </c>
      <c r="B230" s="21" t="s">
        <v>0</v>
      </c>
      <c r="C230" s="21" t="s">
        <v>205</v>
      </c>
      <c r="D230" s="20">
        <f>D229</f>
        <v>-3183</v>
      </c>
      <c r="E230" s="20">
        <f>E229</f>
        <v>0</v>
      </c>
      <c r="F230" s="20">
        <f>F229</f>
        <v>0</v>
      </c>
    </row>
    <row r="231" spans="1:6" ht="14.5" hidden="1" customHeight="1" outlineLevel="2" x14ac:dyDescent="0.2">
      <c r="A231" s="19" t="s">
        <v>0</v>
      </c>
      <c r="B231" s="17" t="s">
        <v>0</v>
      </c>
      <c r="C231" s="17" t="s">
        <v>175</v>
      </c>
      <c r="D231" s="24" t="s">
        <v>349</v>
      </c>
      <c r="E231" s="24" t="s">
        <v>348</v>
      </c>
      <c r="F231" s="24" t="s">
        <v>348</v>
      </c>
    </row>
    <row r="232" spans="1:6" ht="14.5" hidden="1" customHeight="1" outlineLevel="2" x14ac:dyDescent="0.2">
      <c r="A232" s="23" t="s">
        <v>0</v>
      </c>
      <c r="B232" s="23" t="s">
        <v>0</v>
      </c>
      <c r="C232" s="23" t="s">
        <v>201</v>
      </c>
      <c r="D232" s="22">
        <v>-17655.41</v>
      </c>
      <c r="E232" s="22">
        <v>-15923.36</v>
      </c>
      <c r="F232" s="22">
        <v>-15923.36</v>
      </c>
    </row>
    <row r="233" spans="1:6" ht="14.5" hidden="1" customHeight="1" outlineLevel="2" x14ac:dyDescent="0.2">
      <c r="A233" s="23" t="s">
        <v>0</v>
      </c>
      <c r="B233" s="23" t="s">
        <v>0</v>
      </c>
      <c r="C233" s="23" t="s">
        <v>179</v>
      </c>
      <c r="D233" s="22">
        <v>-19</v>
      </c>
      <c r="E233" s="22">
        <v>-932</v>
      </c>
      <c r="F233" s="22">
        <v>-932</v>
      </c>
    </row>
    <row r="234" spans="1:6" ht="18" hidden="1" customHeight="1" outlineLevel="1" collapsed="1" x14ac:dyDescent="0.2">
      <c r="A234" s="21" t="s">
        <v>0</v>
      </c>
      <c r="B234" s="21" t="s">
        <v>0</v>
      </c>
      <c r="C234" s="21" t="s">
        <v>175</v>
      </c>
      <c r="D234" s="20">
        <f>SUM(D232:D233)</f>
        <v>-17674.41</v>
      </c>
      <c r="E234" s="20">
        <f>SUM(E232:E233)</f>
        <v>-16855.36</v>
      </c>
      <c r="F234" s="20">
        <f>SUM(F232:F233)</f>
        <v>-16855.36</v>
      </c>
    </row>
    <row r="235" spans="1:6" ht="14.5" hidden="1" customHeight="1" outlineLevel="2" x14ac:dyDescent="0.2">
      <c r="A235" s="19" t="s">
        <v>0</v>
      </c>
      <c r="B235" s="17" t="s">
        <v>0</v>
      </c>
      <c r="C235" s="17" t="s">
        <v>180</v>
      </c>
      <c r="D235" s="24" t="s">
        <v>347</v>
      </c>
      <c r="E235" s="24" t="s">
        <v>346</v>
      </c>
      <c r="F235" s="24" t="s">
        <v>346</v>
      </c>
    </row>
    <row r="236" spans="1:6" ht="14.5" hidden="1" customHeight="1" outlineLevel="2" x14ac:dyDescent="0.2">
      <c r="A236" s="23" t="s">
        <v>0</v>
      </c>
      <c r="B236" s="23" t="s">
        <v>0</v>
      </c>
      <c r="C236" s="23" t="s">
        <v>182</v>
      </c>
      <c r="D236" s="22">
        <v>160305</v>
      </c>
      <c r="E236" s="22">
        <v>175686</v>
      </c>
      <c r="F236" s="22">
        <v>175686</v>
      </c>
    </row>
    <row r="237" spans="1:6" ht="18" hidden="1" customHeight="1" outlineLevel="1" collapsed="1" x14ac:dyDescent="0.2">
      <c r="A237" s="21" t="s">
        <v>0</v>
      </c>
      <c r="B237" s="21" t="s">
        <v>0</v>
      </c>
      <c r="C237" s="21" t="s">
        <v>180</v>
      </c>
      <c r="D237" s="20">
        <f>D236</f>
        <v>160305</v>
      </c>
      <c r="E237" s="20">
        <f>E236</f>
        <v>175686</v>
      </c>
      <c r="F237" s="20">
        <f>F236</f>
        <v>175686</v>
      </c>
    </row>
    <row r="238" spans="1:6" ht="14.5" hidden="1" customHeight="1" outlineLevel="2" x14ac:dyDescent="0.2">
      <c r="A238" s="19" t="s">
        <v>0</v>
      </c>
      <c r="B238" s="17" t="s">
        <v>0</v>
      </c>
      <c r="C238" s="17" t="s">
        <v>184</v>
      </c>
      <c r="D238" s="24" t="s">
        <v>345</v>
      </c>
      <c r="E238" s="24" t="s">
        <v>195</v>
      </c>
      <c r="F238" s="24" t="s">
        <v>195</v>
      </c>
    </row>
    <row r="239" spans="1:6" ht="14.5" hidden="1" customHeight="1" outlineLevel="2" x14ac:dyDescent="0.2">
      <c r="A239" s="23" t="s">
        <v>0</v>
      </c>
      <c r="B239" s="23" t="s">
        <v>0</v>
      </c>
      <c r="C239" s="23" t="s">
        <v>186</v>
      </c>
      <c r="D239" s="22">
        <v>-5436082.9299999997</v>
      </c>
      <c r="E239" s="22">
        <v>-1464809.8</v>
      </c>
      <c r="F239" s="22">
        <v>-1464809.8</v>
      </c>
    </row>
    <row r="240" spans="1:6" ht="18" hidden="1" customHeight="1" outlineLevel="1" collapsed="1" x14ac:dyDescent="0.2">
      <c r="A240" s="21" t="s">
        <v>0</v>
      </c>
      <c r="B240" s="21" t="s">
        <v>0</v>
      </c>
      <c r="C240" s="21" t="s">
        <v>184</v>
      </c>
      <c r="D240" s="20">
        <f>D239</f>
        <v>-5436082.9299999997</v>
      </c>
      <c r="E240" s="20">
        <f>E239</f>
        <v>-1464809.8</v>
      </c>
      <c r="F240" s="20">
        <f>F239</f>
        <v>-1464809.8</v>
      </c>
    </row>
    <row r="241" spans="1:6" ht="14.5" customHeight="1" collapsed="1" x14ac:dyDescent="0.2">
      <c r="A241" s="19" t="s">
        <v>0</v>
      </c>
      <c r="B241" s="36" t="s">
        <v>187</v>
      </c>
      <c r="C241" s="36"/>
      <c r="D241" s="18">
        <f>D229+SUM(D232:D233)+D236+D239</f>
        <v>-5296635.34</v>
      </c>
      <c r="E241" s="18">
        <f>E229+SUM(E232:E233)+E236+E239</f>
        <v>-1305979.1600000001</v>
      </c>
      <c r="F241" s="18">
        <f>F229+SUM(F232:F233)+F236+F239</f>
        <v>-1305979.1600000001</v>
      </c>
    </row>
    <row r="242" spans="1:6" ht="14.5" hidden="1" customHeight="1" outlineLevel="1" x14ac:dyDescent="0.2">
      <c r="A242" s="26" t="s">
        <v>0</v>
      </c>
      <c r="B242" s="36" t="s">
        <v>193</v>
      </c>
      <c r="C242" s="36"/>
      <c r="D242" s="25" t="s">
        <v>26</v>
      </c>
      <c r="E242" s="25" t="s">
        <v>26</v>
      </c>
      <c r="F242" s="25" t="s">
        <v>26</v>
      </c>
    </row>
    <row r="243" spans="1:6" ht="14.5" hidden="1" customHeight="1" outlineLevel="2" x14ac:dyDescent="0.2">
      <c r="A243" s="19" t="s">
        <v>0</v>
      </c>
      <c r="B243" s="17" t="s">
        <v>0</v>
      </c>
      <c r="C243" s="17" t="s">
        <v>190</v>
      </c>
      <c r="D243" s="24" t="s">
        <v>26</v>
      </c>
      <c r="E243" s="24" t="s">
        <v>26</v>
      </c>
      <c r="F243" s="24" t="s">
        <v>26</v>
      </c>
    </row>
    <row r="244" spans="1:6" ht="14.5" hidden="1" customHeight="1" outlineLevel="2" x14ac:dyDescent="0.2">
      <c r="A244" s="23" t="s">
        <v>0</v>
      </c>
      <c r="B244" s="23" t="s">
        <v>0</v>
      </c>
      <c r="C244" s="23" t="s">
        <v>192</v>
      </c>
      <c r="D244" s="22">
        <v>-11762</v>
      </c>
      <c r="E244" s="22">
        <v>-520</v>
      </c>
      <c r="F244" s="22">
        <v>-520</v>
      </c>
    </row>
    <row r="245" spans="1:6" ht="14.5" hidden="1" customHeight="1" outlineLevel="2" x14ac:dyDescent="0.2">
      <c r="A245" s="23" t="s">
        <v>0</v>
      </c>
      <c r="B245" s="23" t="s">
        <v>0</v>
      </c>
      <c r="C245" s="23" t="s">
        <v>191</v>
      </c>
      <c r="D245" s="22">
        <v>11762</v>
      </c>
      <c r="E245" s="22">
        <v>520</v>
      </c>
      <c r="F245" s="22">
        <v>520</v>
      </c>
    </row>
    <row r="246" spans="1:6" ht="18" hidden="1" customHeight="1" outlineLevel="1" collapsed="1" x14ac:dyDescent="0.2">
      <c r="A246" s="21" t="s">
        <v>0</v>
      </c>
      <c r="B246" s="21" t="s">
        <v>0</v>
      </c>
      <c r="C246" s="21" t="s">
        <v>190</v>
      </c>
      <c r="D246" s="20">
        <f>SUM(D244:D245)</f>
        <v>0</v>
      </c>
      <c r="E246" s="20">
        <f>SUM(E244:E245)</f>
        <v>0</v>
      </c>
      <c r="F246" s="20">
        <f>SUM(F244:F245)</f>
        <v>0</v>
      </c>
    </row>
    <row r="247" spans="1:6" ht="14.5" customHeight="1" collapsed="1" x14ac:dyDescent="0.2">
      <c r="A247" s="19" t="s">
        <v>0</v>
      </c>
      <c r="B247" s="36" t="s">
        <v>189</v>
      </c>
      <c r="C247" s="36"/>
      <c r="D247" s="18">
        <f>SUM(D244:D245)</f>
        <v>0</v>
      </c>
      <c r="E247" s="18">
        <f>SUM(E244:E245)</f>
        <v>0</v>
      </c>
      <c r="F247" s="18">
        <f>SUM(F244:F245)</f>
        <v>0</v>
      </c>
    </row>
    <row r="248" spans="1:6" ht="15" x14ac:dyDescent="0.2">
      <c r="A248" s="17" t="s">
        <v>0</v>
      </c>
    </row>
    <row r="249" spans="1:6" ht="15" x14ac:dyDescent="0.2">
      <c r="A249" s="17" t="s">
        <v>188</v>
      </c>
    </row>
  </sheetData>
  <mergeCells count="26">
    <mergeCell ref="B247:C247"/>
    <mergeCell ref="B209:C209"/>
    <mergeCell ref="B226:C226"/>
    <mergeCell ref="B227:C227"/>
    <mergeCell ref="B241:C241"/>
    <mergeCell ref="B242:C242"/>
    <mergeCell ref="B47:C47"/>
    <mergeCell ref="B90:C90"/>
    <mergeCell ref="B91:C91"/>
    <mergeCell ref="B123:C123"/>
    <mergeCell ref="B124:C124"/>
    <mergeCell ref="B166:C166"/>
    <mergeCell ref="B167:C167"/>
    <mergeCell ref="B175:C175"/>
    <mergeCell ref="B176:C176"/>
    <mergeCell ref="B208:C208"/>
    <mergeCell ref="B1:F1"/>
    <mergeCell ref="B2:F2"/>
    <mergeCell ref="B3:F3"/>
    <mergeCell ref="B4:F4"/>
    <mergeCell ref="B5:F5"/>
    <mergeCell ref="B6:F6"/>
    <mergeCell ref="B7:F7"/>
    <mergeCell ref="B9:C9"/>
    <mergeCell ref="B10:C10"/>
    <mergeCell ref="B46:C46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E479B-01A2-9540-82F8-6887D6B36B44}">
  <sheetPr>
    <pageSetUpPr fitToPage="1"/>
  </sheetPr>
  <dimension ref="A1:F252"/>
  <sheetViews>
    <sheetView zoomScaleNormal="100" workbookViewId="0"/>
  </sheetViews>
  <sheetFormatPr baseColWidth="10" defaultColWidth="21.5" defaultRowHeight="11.25" customHeight="1" outlineLevelRow="2" x14ac:dyDescent="0.2"/>
  <cols>
    <col min="1" max="1" width="13.6640625" style="16" customWidth="1" collapsed="1"/>
    <col min="2" max="2" width="2" style="16" customWidth="1" collapsed="1"/>
    <col min="3" max="3" width="51" style="16" customWidth="1" collapsed="1"/>
    <col min="4" max="5" width="18.1640625" style="16" customWidth="1" collapsed="1"/>
    <col min="6" max="6" width="11.33203125" style="16" customWidth="1" collapsed="1"/>
    <col min="7" max="16384" width="21.5" style="16"/>
  </cols>
  <sheetData>
    <row r="1" spans="1:6" ht="33" customHeight="1" x14ac:dyDescent="0.2">
      <c r="A1" s="17" t="s">
        <v>0</v>
      </c>
      <c r="B1" s="33" t="s">
        <v>0</v>
      </c>
      <c r="C1" s="33"/>
      <c r="D1" s="33"/>
      <c r="E1" s="33"/>
      <c r="F1" s="33"/>
    </row>
    <row r="2" spans="1:6" ht="14.5" customHeight="1" x14ac:dyDescent="0.2">
      <c r="A2" s="28" t="s">
        <v>1</v>
      </c>
      <c r="B2" s="33" t="s">
        <v>2</v>
      </c>
      <c r="C2" s="33"/>
      <c r="D2" s="33"/>
      <c r="E2" s="33"/>
      <c r="F2" s="33"/>
    </row>
    <row r="3" spans="1:6" ht="14.5" customHeight="1" x14ac:dyDescent="0.2">
      <c r="A3" s="28" t="s">
        <v>3</v>
      </c>
      <c r="B3" s="33" t="s">
        <v>4</v>
      </c>
      <c r="C3" s="33"/>
      <c r="D3" s="33"/>
      <c r="E3" s="33"/>
      <c r="F3" s="33"/>
    </row>
    <row r="4" spans="1:6" ht="14.5" customHeight="1" x14ac:dyDescent="0.2">
      <c r="A4" s="28" t="s">
        <v>5</v>
      </c>
      <c r="B4" s="33" t="s">
        <v>0</v>
      </c>
      <c r="C4" s="33"/>
      <c r="D4" s="33"/>
      <c r="E4" s="33"/>
      <c r="F4" s="33"/>
    </row>
    <row r="5" spans="1:6" ht="14.5" customHeight="1" x14ac:dyDescent="0.2">
      <c r="A5" s="28" t="s">
        <v>6</v>
      </c>
      <c r="B5" s="33" t="s">
        <v>7</v>
      </c>
      <c r="C5" s="33"/>
      <c r="D5" s="33"/>
      <c r="E5" s="33"/>
      <c r="F5" s="33"/>
    </row>
    <row r="6" spans="1:6" ht="14.5" customHeight="1" x14ac:dyDescent="0.2">
      <c r="A6" s="28" t="s">
        <v>8</v>
      </c>
      <c r="B6" s="33" t="s">
        <v>9</v>
      </c>
      <c r="C6" s="33"/>
      <c r="D6" s="33"/>
      <c r="E6" s="33"/>
      <c r="F6" s="33"/>
    </row>
    <row r="7" spans="1:6" ht="14.5" customHeight="1" x14ac:dyDescent="0.2">
      <c r="A7" s="28" t="s">
        <v>10</v>
      </c>
      <c r="B7" s="34">
        <v>44601.737368553244</v>
      </c>
      <c r="C7" s="34"/>
      <c r="D7" s="34"/>
      <c r="E7" s="34"/>
      <c r="F7" s="34"/>
    </row>
    <row r="8" spans="1:6" ht="15" x14ac:dyDescent="0.2">
      <c r="A8" s="17" t="s">
        <v>0</v>
      </c>
    </row>
    <row r="9" spans="1:6" ht="18" customHeight="1" x14ac:dyDescent="0.2">
      <c r="A9" s="27" t="s">
        <v>0</v>
      </c>
      <c r="B9" s="35" t="s">
        <v>0</v>
      </c>
      <c r="C9" s="35"/>
      <c r="D9" s="27" t="s">
        <v>475</v>
      </c>
      <c r="E9" s="27" t="s">
        <v>426</v>
      </c>
      <c r="F9" s="27" t="s">
        <v>474</v>
      </c>
    </row>
    <row r="10" spans="1:6" ht="14.5" customHeight="1" outlineLevel="1" x14ac:dyDescent="0.2">
      <c r="A10" s="26" t="s">
        <v>0</v>
      </c>
      <c r="B10" s="36" t="s">
        <v>13</v>
      </c>
      <c r="C10" s="36"/>
      <c r="D10" s="25" t="s">
        <v>0</v>
      </c>
      <c r="E10" s="25" t="s">
        <v>0</v>
      </c>
      <c r="F10" s="25" t="s">
        <v>0</v>
      </c>
    </row>
    <row r="11" spans="1:6" ht="14.5" customHeight="1" outlineLevel="2" x14ac:dyDescent="0.2">
      <c r="A11" s="19" t="s">
        <v>0</v>
      </c>
      <c r="B11" s="17" t="s">
        <v>0</v>
      </c>
      <c r="C11" s="17" t="s">
        <v>14</v>
      </c>
      <c r="D11" s="24" t="s">
        <v>0</v>
      </c>
      <c r="E11" s="24" t="s">
        <v>0</v>
      </c>
      <c r="F11" s="24" t="s">
        <v>0</v>
      </c>
    </row>
    <row r="12" spans="1:6" ht="14.5" customHeight="1" outlineLevel="2" x14ac:dyDescent="0.2">
      <c r="A12" s="23" t="s">
        <v>0</v>
      </c>
      <c r="B12" s="23" t="s">
        <v>0</v>
      </c>
      <c r="C12" s="23" t="s">
        <v>15</v>
      </c>
      <c r="D12" s="22">
        <v>0</v>
      </c>
      <c r="E12" s="22">
        <v>0</v>
      </c>
      <c r="F12" s="22">
        <v>22284705</v>
      </c>
    </row>
    <row r="13" spans="1:6" ht="14.5" customHeight="1" outlineLevel="2" x14ac:dyDescent="0.2">
      <c r="A13" s="23" t="s">
        <v>0</v>
      </c>
      <c r="B13" s="23" t="s">
        <v>0</v>
      </c>
      <c r="C13" s="23" t="s">
        <v>16</v>
      </c>
      <c r="D13" s="22">
        <v>-222847.05</v>
      </c>
      <c r="E13" s="22">
        <v>-222847.05</v>
      </c>
      <c r="F13" s="22">
        <v>-2624320.38</v>
      </c>
    </row>
    <row r="14" spans="1:6" ht="14.5" customHeight="1" outlineLevel="2" x14ac:dyDescent="0.2">
      <c r="A14" s="23" t="s">
        <v>0</v>
      </c>
      <c r="B14" s="23" t="s">
        <v>0</v>
      </c>
      <c r="C14" s="23" t="s">
        <v>17</v>
      </c>
      <c r="D14" s="22">
        <v>0</v>
      </c>
      <c r="E14" s="22">
        <v>0</v>
      </c>
      <c r="F14" s="22">
        <v>8559200</v>
      </c>
    </row>
    <row r="15" spans="1:6" ht="14.5" customHeight="1" outlineLevel="2" x14ac:dyDescent="0.2">
      <c r="A15" s="23" t="s">
        <v>0</v>
      </c>
      <c r="B15" s="23" t="s">
        <v>0</v>
      </c>
      <c r="C15" s="23" t="s">
        <v>18</v>
      </c>
      <c r="D15" s="22">
        <v>0</v>
      </c>
      <c r="E15" s="22">
        <v>0</v>
      </c>
      <c r="F15" s="22">
        <v>14701800</v>
      </c>
    </row>
    <row r="16" spans="1:6" ht="14.5" customHeight="1" outlineLevel="2" x14ac:dyDescent="0.2">
      <c r="A16" s="23" t="s">
        <v>0</v>
      </c>
      <c r="B16" s="23" t="s">
        <v>0</v>
      </c>
      <c r="C16" s="23" t="s">
        <v>19</v>
      </c>
      <c r="D16" s="22">
        <v>132324.19</v>
      </c>
      <c r="E16" s="22">
        <v>96180</v>
      </c>
      <c r="F16" s="22">
        <v>5891551</v>
      </c>
    </row>
    <row r="17" spans="1:6" ht="14.5" customHeight="1" outlineLevel="2" x14ac:dyDescent="0.2">
      <c r="A17" s="23" t="s">
        <v>0</v>
      </c>
      <c r="B17" s="23" t="s">
        <v>0</v>
      </c>
      <c r="C17" s="23" t="s">
        <v>20</v>
      </c>
      <c r="D17" s="22">
        <v>-286187.52000000002</v>
      </c>
      <c r="E17" s="22">
        <v>-281776.52</v>
      </c>
      <c r="F17" s="22">
        <v>-2589283</v>
      </c>
    </row>
    <row r="18" spans="1:6" ht="18" customHeight="1" outlineLevel="1" x14ac:dyDescent="0.2">
      <c r="A18" s="21" t="s">
        <v>0</v>
      </c>
      <c r="B18" s="21" t="s">
        <v>0</v>
      </c>
      <c r="C18" s="21" t="s">
        <v>14</v>
      </c>
      <c r="D18" s="20">
        <f>SUM(D12:D17)</f>
        <v>-376710.38</v>
      </c>
      <c r="E18" s="20">
        <f>SUM(E12:E17)</f>
        <v>-408443.57</v>
      </c>
      <c r="F18" s="20">
        <f>SUM(F12:F17)</f>
        <v>46223652.620000005</v>
      </c>
    </row>
    <row r="19" spans="1:6" ht="14.5" customHeight="1" outlineLevel="2" x14ac:dyDescent="0.2">
      <c r="A19" s="19" t="s">
        <v>0</v>
      </c>
      <c r="B19" s="17" t="s">
        <v>0</v>
      </c>
      <c r="C19" s="17" t="s">
        <v>21</v>
      </c>
      <c r="D19" s="24" t="s">
        <v>0</v>
      </c>
      <c r="E19" s="24" t="s">
        <v>0</v>
      </c>
      <c r="F19" s="24" t="s">
        <v>0</v>
      </c>
    </row>
    <row r="20" spans="1:6" ht="14.5" customHeight="1" outlineLevel="2" x14ac:dyDescent="0.2">
      <c r="A20" s="23" t="s">
        <v>0</v>
      </c>
      <c r="B20" s="23" t="s">
        <v>0</v>
      </c>
      <c r="C20" s="23" t="s">
        <v>22</v>
      </c>
      <c r="D20" s="22">
        <v>0</v>
      </c>
      <c r="E20" s="22">
        <v>0</v>
      </c>
      <c r="F20" s="22">
        <v>145475.9</v>
      </c>
    </row>
    <row r="21" spans="1:6" ht="14.5" customHeight="1" outlineLevel="2" x14ac:dyDescent="0.2">
      <c r="A21" s="23" t="s">
        <v>0</v>
      </c>
      <c r="B21" s="23" t="s">
        <v>0</v>
      </c>
      <c r="C21" s="23" t="s">
        <v>23</v>
      </c>
      <c r="D21" s="22">
        <v>-13029.19</v>
      </c>
      <c r="E21" s="22">
        <v>-13029.19</v>
      </c>
      <c r="F21" s="22">
        <v>-57261.71</v>
      </c>
    </row>
    <row r="22" spans="1:6" ht="18" customHeight="1" outlineLevel="1" x14ac:dyDescent="0.2">
      <c r="A22" s="21" t="s">
        <v>0</v>
      </c>
      <c r="B22" s="21" t="s">
        <v>0</v>
      </c>
      <c r="C22" s="21" t="s">
        <v>21</v>
      </c>
      <c r="D22" s="20">
        <f>SUM(D20:D21)</f>
        <v>-13029.19</v>
      </c>
      <c r="E22" s="20">
        <f>SUM(E20:E21)</f>
        <v>-13029.19</v>
      </c>
      <c r="F22" s="20">
        <f>SUM(F20:F21)</f>
        <v>88214.19</v>
      </c>
    </row>
    <row r="23" spans="1:6" ht="14.5" customHeight="1" outlineLevel="2" x14ac:dyDescent="0.2">
      <c r="A23" s="19" t="s">
        <v>0</v>
      </c>
      <c r="B23" s="17" t="s">
        <v>0</v>
      </c>
      <c r="C23" s="17" t="s">
        <v>24</v>
      </c>
      <c r="D23" s="24" t="s">
        <v>0</v>
      </c>
      <c r="E23" s="24" t="s">
        <v>0</v>
      </c>
      <c r="F23" s="24" t="s">
        <v>0</v>
      </c>
    </row>
    <row r="24" spans="1:6" ht="14.5" customHeight="1" outlineLevel="2" x14ac:dyDescent="0.2">
      <c r="A24" s="23" t="s">
        <v>0</v>
      </c>
      <c r="B24" s="23" t="s">
        <v>0</v>
      </c>
      <c r="C24" s="23" t="s">
        <v>336</v>
      </c>
      <c r="D24" s="22">
        <v>-829</v>
      </c>
      <c r="E24" s="22">
        <v>471</v>
      </c>
      <c r="F24" s="22">
        <v>948</v>
      </c>
    </row>
    <row r="25" spans="1:6" ht="14.5" customHeight="1" outlineLevel="2" x14ac:dyDescent="0.2">
      <c r="A25" s="23" t="s">
        <v>0</v>
      </c>
      <c r="B25" s="23" t="s">
        <v>0</v>
      </c>
      <c r="C25" s="23" t="s">
        <v>27</v>
      </c>
      <c r="D25" s="22">
        <v>0</v>
      </c>
      <c r="E25" s="22">
        <v>-119</v>
      </c>
      <c r="F25" s="22">
        <v>0</v>
      </c>
    </row>
    <row r="26" spans="1:6" ht="18" customHeight="1" outlineLevel="1" x14ac:dyDescent="0.2">
      <c r="A26" s="21" t="s">
        <v>0</v>
      </c>
      <c r="B26" s="21" t="s">
        <v>0</v>
      </c>
      <c r="C26" s="21" t="s">
        <v>24</v>
      </c>
      <c r="D26" s="20">
        <f>SUM(D24:D25)</f>
        <v>-829</v>
      </c>
      <c r="E26" s="20">
        <f>SUM(E24:E25)</f>
        <v>352</v>
      </c>
      <c r="F26" s="20">
        <f>SUM(F24:F25)</f>
        <v>948</v>
      </c>
    </row>
    <row r="27" spans="1:6" ht="14.5" customHeight="1" outlineLevel="2" x14ac:dyDescent="0.2">
      <c r="A27" s="19" t="s">
        <v>0</v>
      </c>
      <c r="B27" s="17" t="s">
        <v>0</v>
      </c>
      <c r="C27" s="17" t="s">
        <v>28</v>
      </c>
      <c r="D27" s="24" t="s">
        <v>0</v>
      </c>
      <c r="E27" s="24" t="s">
        <v>0</v>
      </c>
      <c r="F27" s="24" t="s">
        <v>0</v>
      </c>
    </row>
    <row r="28" spans="1:6" ht="14.5" customHeight="1" outlineLevel="2" x14ac:dyDescent="0.2">
      <c r="A28" s="23" t="s">
        <v>0</v>
      </c>
      <c r="B28" s="23" t="s">
        <v>0</v>
      </c>
      <c r="C28" s="23" t="s">
        <v>29</v>
      </c>
      <c r="D28" s="22">
        <v>5255</v>
      </c>
      <c r="E28" s="22">
        <v>0</v>
      </c>
      <c r="F28" s="22">
        <v>1018</v>
      </c>
    </row>
    <row r="29" spans="1:6" ht="14.5" customHeight="1" outlineLevel="2" x14ac:dyDescent="0.2">
      <c r="A29" s="23" t="s">
        <v>0</v>
      </c>
      <c r="B29" s="23" t="s">
        <v>0</v>
      </c>
      <c r="C29" s="23" t="s">
        <v>423</v>
      </c>
      <c r="D29" s="22">
        <v>23999.14</v>
      </c>
      <c r="E29" s="22">
        <v>42633.87</v>
      </c>
      <c r="F29" s="22">
        <v>42633.87</v>
      </c>
    </row>
    <row r="30" spans="1:6" ht="14.5" customHeight="1" outlineLevel="2" x14ac:dyDescent="0.2">
      <c r="A30" s="23" t="s">
        <v>0</v>
      </c>
      <c r="B30" s="23" t="s">
        <v>0</v>
      </c>
      <c r="C30" s="23" t="s">
        <v>31</v>
      </c>
      <c r="D30" s="22">
        <v>0</v>
      </c>
      <c r="E30" s="22">
        <v>-7262</v>
      </c>
      <c r="F30" s="22">
        <v>0</v>
      </c>
    </row>
    <row r="31" spans="1:6" ht="18" customHeight="1" outlineLevel="1" x14ac:dyDescent="0.2">
      <c r="A31" s="21" t="s">
        <v>0</v>
      </c>
      <c r="B31" s="21" t="s">
        <v>0</v>
      </c>
      <c r="C31" s="21" t="s">
        <v>28</v>
      </c>
      <c r="D31" s="20">
        <f>SUM(D28:D30)</f>
        <v>29254.14</v>
      </c>
      <c r="E31" s="20">
        <f>SUM(E28:E30)</f>
        <v>35371.870000000003</v>
      </c>
      <c r="F31" s="20">
        <f>SUM(F28:F30)</f>
        <v>43651.87</v>
      </c>
    </row>
    <row r="32" spans="1:6" ht="14.5" customHeight="1" outlineLevel="2" x14ac:dyDescent="0.2">
      <c r="A32" s="19" t="s">
        <v>0</v>
      </c>
      <c r="B32" s="17" t="s">
        <v>0</v>
      </c>
      <c r="C32" s="17" t="s">
        <v>32</v>
      </c>
      <c r="D32" s="24" t="s">
        <v>0</v>
      </c>
      <c r="E32" s="24" t="s">
        <v>0</v>
      </c>
      <c r="F32" s="24" t="s">
        <v>0</v>
      </c>
    </row>
    <row r="33" spans="1:6" ht="14.5" customHeight="1" outlineLevel="2" x14ac:dyDescent="0.2">
      <c r="A33" s="23" t="s">
        <v>0</v>
      </c>
      <c r="B33" s="23" t="s">
        <v>0</v>
      </c>
      <c r="C33" s="23" t="s">
        <v>473</v>
      </c>
      <c r="D33" s="22">
        <v>211742</v>
      </c>
      <c r="E33" s="22">
        <v>0</v>
      </c>
      <c r="F33" s="22">
        <v>0</v>
      </c>
    </row>
    <row r="34" spans="1:6" ht="14.5" customHeight="1" outlineLevel="2" x14ac:dyDescent="0.2">
      <c r="A34" s="23" t="s">
        <v>0</v>
      </c>
      <c r="B34" s="23" t="s">
        <v>0</v>
      </c>
      <c r="C34" s="23" t="s">
        <v>332</v>
      </c>
      <c r="D34" s="22">
        <v>-394684.05</v>
      </c>
      <c r="E34" s="22">
        <v>-394468.19</v>
      </c>
      <c r="F34" s="22">
        <v>562188.02</v>
      </c>
    </row>
    <row r="35" spans="1:6" ht="14.5" customHeight="1" outlineLevel="2" x14ac:dyDescent="0.2">
      <c r="A35" s="23" t="s">
        <v>0</v>
      </c>
      <c r="B35" s="23" t="s">
        <v>0</v>
      </c>
      <c r="C35" s="23" t="s">
        <v>34</v>
      </c>
      <c r="D35" s="22">
        <v>-96481.58</v>
      </c>
      <c r="E35" s="22">
        <v>-3402889.74</v>
      </c>
      <c r="F35" s="22">
        <v>106931.57</v>
      </c>
    </row>
    <row r="36" spans="1:6" ht="14.5" customHeight="1" outlineLevel="2" x14ac:dyDescent="0.2">
      <c r="A36" s="23" t="s">
        <v>0</v>
      </c>
      <c r="B36" s="23" t="s">
        <v>0</v>
      </c>
      <c r="C36" s="23" t="s">
        <v>35</v>
      </c>
      <c r="D36" s="22">
        <v>0</v>
      </c>
      <c r="E36" s="22">
        <v>-101482.93</v>
      </c>
      <c r="F36" s="22">
        <v>0</v>
      </c>
    </row>
    <row r="37" spans="1:6" ht="14.5" customHeight="1" outlineLevel="2" x14ac:dyDescent="0.2">
      <c r="A37" s="23" t="s">
        <v>0</v>
      </c>
      <c r="B37" s="23" t="s">
        <v>0</v>
      </c>
      <c r="C37" s="23" t="s">
        <v>36</v>
      </c>
      <c r="D37" s="22">
        <v>-1083.9000000000001</v>
      </c>
      <c r="E37" s="22">
        <v>-5279</v>
      </c>
      <c r="F37" s="22">
        <v>4721</v>
      </c>
    </row>
    <row r="38" spans="1:6" ht="14.5" customHeight="1" outlineLevel="2" x14ac:dyDescent="0.2">
      <c r="A38" s="23" t="s">
        <v>0</v>
      </c>
      <c r="B38" s="23" t="s">
        <v>0</v>
      </c>
      <c r="C38" s="23" t="s">
        <v>37</v>
      </c>
      <c r="D38" s="22">
        <v>-2045</v>
      </c>
      <c r="E38" s="22">
        <v>-7955</v>
      </c>
      <c r="F38" s="22">
        <v>2045</v>
      </c>
    </row>
    <row r="39" spans="1:6" ht="14.5" customHeight="1" outlineLevel="2" x14ac:dyDescent="0.2">
      <c r="A39" s="23" t="s">
        <v>0</v>
      </c>
      <c r="B39" s="23" t="s">
        <v>0</v>
      </c>
      <c r="C39" s="23" t="s">
        <v>38</v>
      </c>
      <c r="D39" s="22">
        <v>9898.01</v>
      </c>
      <c r="E39" s="22">
        <v>-999639.1</v>
      </c>
      <c r="F39" s="22">
        <v>1916.08</v>
      </c>
    </row>
    <row r="40" spans="1:6" ht="14.5" customHeight="1" outlineLevel="2" x14ac:dyDescent="0.2">
      <c r="A40" s="23" t="s">
        <v>0</v>
      </c>
      <c r="B40" s="23" t="s">
        <v>0</v>
      </c>
      <c r="C40" s="23" t="s">
        <v>331</v>
      </c>
      <c r="D40" s="22">
        <v>195964.79999999999</v>
      </c>
      <c r="E40" s="22">
        <v>-596301.14</v>
      </c>
      <c r="F40" s="22">
        <v>406762.75</v>
      </c>
    </row>
    <row r="41" spans="1:6" ht="18" customHeight="1" outlineLevel="1" x14ac:dyDescent="0.2">
      <c r="A41" s="21" t="s">
        <v>0</v>
      </c>
      <c r="B41" s="21" t="s">
        <v>0</v>
      </c>
      <c r="C41" s="21" t="s">
        <v>32</v>
      </c>
      <c r="D41" s="20">
        <f>SUM(D33:D40)</f>
        <v>-76689.72000000003</v>
      </c>
      <c r="E41" s="20">
        <f>SUM(E33:E40)</f>
        <v>-5508015.0999999996</v>
      </c>
      <c r="F41" s="20">
        <f>SUM(F33:F40)</f>
        <v>1084564.42</v>
      </c>
    </row>
    <row r="42" spans="1:6" ht="14.5" customHeight="1" x14ac:dyDescent="0.2">
      <c r="A42" s="19" t="s">
        <v>0</v>
      </c>
      <c r="B42" s="36" t="s">
        <v>39</v>
      </c>
      <c r="C42" s="36"/>
      <c r="D42" s="18">
        <f>SUM(D12:D17)+SUM(D20:D21)+SUM(D24:D25)+SUM(D28:D30)+SUM(D33:D40)</f>
        <v>-438004.15</v>
      </c>
      <c r="E42" s="18">
        <f>SUM(E12:E17)+SUM(E20:E21)+SUM(E24:E25)+SUM(E28:E30)+SUM(E33:E40)</f>
        <v>-5893763.9899999993</v>
      </c>
      <c r="F42" s="18">
        <f>SUM(F12:F17)+SUM(F20:F21)+SUM(F24:F25)+SUM(F28:F30)+SUM(F33:F40)</f>
        <v>47441031.100000001</v>
      </c>
    </row>
    <row r="43" spans="1:6" ht="14.5" customHeight="1" outlineLevel="1" x14ac:dyDescent="0.2">
      <c r="A43" s="26" t="s">
        <v>0</v>
      </c>
      <c r="B43" s="36" t="s">
        <v>40</v>
      </c>
      <c r="C43" s="36"/>
      <c r="D43" s="25" t="s">
        <v>0</v>
      </c>
      <c r="E43" s="25" t="s">
        <v>0</v>
      </c>
      <c r="F43" s="25" t="s">
        <v>0</v>
      </c>
    </row>
    <row r="44" spans="1:6" ht="14.5" customHeight="1" outlineLevel="2" x14ac:dyDescent="0.2">
      <c r="A44" s="19" t="s">
        <v>0</v>
      </c>
      <c r="B44" s="17" t="s">
        <v>0</v>
      </c>
      <c r="C44" s="17" t="s">
        <v>41</v>
      </c>
      <c r="D44" s="24" t="s">
        <v>0</v>
      </c>
      <c r="E44" s="24" t="s">
        <v>0</v>
      </c>
      <c r="F44" s="24" t="s">
        <v>0</v>
      </c>
    </row>
    <row r="45" spans="1:6" ht="14.5" customHeight="1" outlineLevel="2" x14ac:dyDescent="0.2">
      <c r="A45" s="23" t="s">
        <v>0</v>
      </c>
      <c r="B45" s="23" t="s">
        <v>0</v>
      </c>
      <c r="C45" s="23" t="s">
        <v>42</v>
      </c>
      <c r="D45" s="22">
        <v>1100887</v>
      </c>
      <c r="E45" s="22">
        <v>-520887</v>
      </c>
      <c r="F45" s="22">
        <v>-1680887</v>
      </c>
    </row>
    <row r="46" spans="1:6" ht="14.5" customHeight="1" outlineLevel="2" x14ac:dyDescent="0.2">
      <c r="A46" s="23" t="s">
        <v>0</v>
      </c>
      <c r="B46" s="23" t="s">
        <v>0</v>
      </c>
      <c r="C46" s="23" t="s">
        <v>330</v>
      </c>
      <c r="D46" s="22">
        <v>76100</v>
      </c>
      <c r="E46" s="22">
        <v>0</v>
      </c>
      <c r="F46" s="22">
        <v>-580000</v>
      </c>
    </row>
    <row r="47" spans="1:6" ht="14.5" customHeight="1" outlineLevel="2" x14ac:dyDescent="0.2">
      <c r="A47" s="23" t="s">
        <v>0</v>
      </c>
      <c r="B47" s="23" t="s">
        <v>0</v>
      </c>
      <c r="C47" s="23" t="s">
        <v>472</v>
      </c>
      <c r="D47" s="22">
        <v>148140</v>
      </c>
      <c r="E47" s="22">
        <v>0</v>
      </c>
      <c r="F47" s="22">
        <v>0</v>
      </c>
    </row>
    <row r="48" spans="1:6" ht="14.5" customHeight="1" outlineLevel="2" x14ac:dyDescent="0.2">
      <c r="A48" s="23" t="s">
        <v>0</v>
      </c>
      <c r="B48" s="23" t="s">
        <v>0</v>
      </c>
      <c r="C48" s="23" t="s">
        <v>329</v>
      </c>
      <c r="D48" s="22">
        <v>-1680887</v>
      </c>
      <c r="E48" s="22">
        <v>1621774</v>
      </c>
      <c r="F48" s="22">
        <v>1680887</v>
      </c>
    </row>
    <row r="49" spans="1:6" ht="14.5" customHeight="1" outlineLevel="2" x14ac:dyDescent="0.2">
      <c r="A49" s="23" t="s">
        <v>0</v>
      </c>
      <c r="B49" s="23" t="s">
        <v>0</v>
      </c>
      <c r="C49" s="23" t="s">
        <v>43</v>
      </c>
      <c r="D49" s="22">
        <v>-262500</v>
      </c>
      <c r="E49" s="22">
        <v>0</v>
      </c>
      <c r="F49" s="22">
        <v>-20246399</v>
      </c>
    </row>
    <row r="50" spans="1:6" ht="14.5" customHeight="1" outlineLevel="2" x14ac:dyDescent="0.2">
      <c r="A50" s="23" t="s">
        <v>0</v>
      </c>
      <c r="B50" s="23" t="s">
        <v>0</v>
      </c>
      <c r="C50" s="23" t="s">
        <v>44</v>
      </c>
      <c r="D50" s="22">
        <v>0</v>
      </c>
      <c r="E50" s="22">
        <v>0</v>
      </c>
      <c r="F50" s="22">
        <v>-14701800</v>
      </c>
    </row>
    <row r="51" spans="1:6" ht="14.5" customHeight="1" outlineLevel="2" x14ac:dyDescent="0.2">
      <c r="A51" s="23" t="s">
        <v>0</v>
      </c>
      <c r="B51" s="23" t="s">
        <v>0</v>
      </c>
      <c r="C51" s="23" t="s">
        <v>45</v>
      </c>
      <c r="D51" s="22">
        <v>2680511.54</v>
      </c>
      <c r="E51" s="22">
        <v>0</v>
      </c>
      <c r="F51" s="22">
        <v>-5043011.54</v>
      </c>
    </row>
    <row r="52" spans="1:6" ht="14.5" customHeight="1" outlineLevel="2" x14ac:dyDescent="0.2">
      <c r="A52" s="23" t="s">
        <v>0</v>
      </c>
      <c r="B52" s="23" t="s">
        <v>0</v>
      </c>
      <c r="C52" s="23" t="s">
        <v>46</v>
      </c>
      <c r="D52" s="22">
        <v>748831.39</v>
      </c>
      <c r="E52" s="22">
        <v>363922.8</v>
      </c>
      <c r="F52" s="22">
        <v>1167886.25</v>
      </c>
    </row>
    <row r="53" spans="1:6" ht="14.5" customHeight="1" outlineLevel="2" x14ac:dyDescent="0.2">
      <c r="A53" s="23" t="s">
        <v>0</v>
      </c>
      <c r="B53" s="23" t="s">
        <v>0</v>
      </c>
      <c r="C53" s="23" t="s">
        <v>47</v>
      </c>
      <c r="D53" s="22">
        <v>-5877277.4699999997</v>
      </c>
      <c r="E53" s="22">
        <v>3971273.13</v>
      </c>
      <c r="F53" s="22">
        <v>5436082.9299999997</v>
      </c>
    </row>
    <row r="54" spans="1:6" ht="18" customHeight="1" outlineLevel="1" x14ac:dyDescent="0.2">
      <c r="A54" s="21" t="s">
        <v>0</v>
      </c>
      <c r="B54" s="21" t="s">
        <v>0</v>
      </c>
      <c r="C54" s="21" t="s">
        <v>41</v>
      </c>
      <c r="D54" s="20">
        <f>SUM(D45:D53)</f>
        <v>-3066194.5399999996</v>
      </c>
      <c r="E54" s="20">
        <f>SUM(E45:E53)</f>
        <v>5436082.9299999997</v>
      </c>
      <c r="F54" s="20">
        <f>SUM(F45:F53)</f>
        <v>-33967241.359999999</v>
      </c>
    </row>
    <row r="55" spans="1:6" ht="14.5" customHeight="1" outlineLevel="2" x14ac:dyDescent="0.2">
      <c r="A55" s="19" t="s">
        <v>0</v>
      </c>
      <c r="B55" s="17" t="s">
        <v>0</v>
      </c>
      <c r="C55" s="17" t="s">
        <v>48</v>
      </c>
      <c r="D55" s="24" t="s">
        <v>0</v>
      </c>
      <c r="E55" s="24" t="s">
        <v>0</v>
      </c>
      <c r="F55" s="24" t="s">
        <v>0</v>
      </c>
    </row>
    <row r="56" spans="1:6" ht="14.5" customHeight="1" outlineLevel="2" x14ac:dyDescent="0.2">
      <c r="A56" s="23" t="s">
        <v>0</v>
      </c>
      <c r="B56" s="23" t="s">
        <v>0</v>
      </c>
      <c r="C56" s="23" t="s">
        <v>49</v>
      </c>
      <c r="D56" s="22">
        <v>0</v>
      </c>
      <c r="E56" s="22">
        <v>3500000</v>
      </c>
      <c r="F56" s="22">
        <v>-9500000</v>
      </c>
    </row>
    <row r="57" spans="1:6" ht="18" customHeight="1" outlineLevel="1" x14ac:dyDescent="0.2">
      <c r="A57" s="21" t="s">
        <v>0</v>
      </c>
      <c r="B57" s="21" t="s">
        <v>0</v>
      </c>
      <c r="C57" s="21" t="s">
        <v>48</v>
      </c>
      <c r="D57" s="20">
        <f>D56</f>
        <v>0</v>
      </c>
      <c r="E57" s="20">
        <f>E56</f>
        <v>3500000</v>
      </c>
      <c r="F57" s="20">
        <f>F56</f>
        <v>-9500000</v>
      </c>
    </row>
    <row r="58" spans="1:6" ht="14.5" customHeight="1" outlineLevel="2" x14ac:dyDescent="0.2">
      <c r="A58" s="19" t="s">
        <v>0</v>
      </c>
      <c r="B58" s="17" t="s">
        <v>0</v>
      </c>
      <c r="C58" s="17" t="s">
        <v>50</v>
      </c>
      <c r="D58" s="24" t="s">
        <v>0</v>
      </c>
      <c r="E58" s="24" t="s">
        <v>0</v>
      </c>
      <c r="F58" s="24" t="s">
        <v>0</v>
      </c>
    </row>
    <row r="59" spans="1:6" ht="14.5" customHeight="1" outlineLevel="2" x14ac:dyDescent="0.2">
      <c r="A59" s="23" t="s">
        <v>0</v>
      </c>
      <c r="B59" s="23" t="s">
        <v>0</v>
      </c>
      <c r="C59" s="23" t="s">
        <v>51</v>
      </c>
      <c r="D59" s="22">
        <v>3500000</v>
      </c>
      <c r="E59" s="22">
        <v>-3500000</v>
      </c>
      <c r="F59" s="22">
        <v>-3500000</v>
      </c>
    </row>
    <row r="60" spans="1:6" ht="14.5" customHeight="1" outlineLevel="2" x14ac:dyDescent="0.2">
      <c r="A60" s="23" t="s">
        <v>0</v>
      </c>
      <c r="B60" s="23" t="s">
        <v>0</v>
      </c>
      <c r="C60" s="23" t="s">
        <v>328</v>
      </c>
      <c r="D60" s="22">
        <v>-3171.61</v>
      </c>
      <c r="E60" s="22">
        <v>-37366</v>
      </c>
      <c r="F60" s="22">
        <v>-84332</v>
      </c>
    </row>
    <row r="61" spans="1:6" ht="14.5" customHeight="1" outlineLevel="2" x14ac:dyDescent="0.2">
      <c r="A61" s="23" t="s">
        <v>0</v>
      </c>
      <c r="B61" s="23" t="s">
        <v>0</v>
      </c>
      <c r="C61" s="23" t="s">
        <v>52</v>
      </c>
      <c r="D61" s="22">
        <v>0</v>
      </c>
      <c r="E61" s="22">
        <v>510134.9</v>
      </c>
      <c r="F61" s="22">
        <v>0</v>
      </c>
    </row>
    <row r="62" spans="1:6" ht="18" customHeight="1" outlineLevel="1" x14ac:dyDescent="0.2">
      <c r="A62" s="21" t="s">
        <v>0</v>
      </c>
      <c r="B62" s="21" t="s">
        <v>0</v>
      </c>
      <c r="C62" s="21" t="s">
        <v>50</v>
      </c>
      <c r="D62" s="20">
        <f>SUM(D59:D61)</f>
        <v>3496828.39</v>
      </c>
      <c r="E62" s="20">
        <f>SUM(E59:E61)</f>
        <v>-3027231.1</v>
      </c>
      <c r="F62" s="20">
        <f>SUM(F59:F61)</f>
        <v>-3584332</v>
      </c>
    </row>
    <row r="63" spans="1:6" ht="14.5" customHeight="1" outlineLevel="2" x14ac:dyDescent="0.2">
      <c r="A63" s="19" t="s">
        <v>0</v>
      </c>
      <c r="B63" s="17" t="s">
        <v>0</v>
      </c>
      <c r="C63" s="17" t="s">
        <v>325</v>
      </c>
      <c r="D63" s="24" t="s">
        <v>0</v>
      </c>
      <c r="E63" s="24" t="s">
        <v>0</v>
      </c>
      <c r="F63" s="24" t="s">
        <v>0</v>
      </c>
    </row>
    <row r="64" spans="1:6" ht="14.5" customHeight="1" outlineLevel="2" x14ac:dyDescent="0.2">
      <c r="A64" s="23" t="s">
        <v>0</v>
      </c>
      <c r="B64" s="23" t="s">
        <v>0</v>
      </c>
      <c r="C64" s="23" t="s">
        <v>327</v>
      </c>
      <c r="D64" s="22">
        <v>-30</v>
      </c>
      <c r="E64" s="22">
        <v>-2184</v>
      </c>
      <c r="F64" s="22">
        <v>-3443</v>
      </c>
    </row>
    <row r="65" spans="1:6" ht="18" customHeight="1" outlineLevel="1" x14ac:dyDescent="0.2">
      <c r="A65" s="21" t="s">
        <v>0</v>
      </c>
      <c r="B65" s="21" t="s">
        <v>0</v>
      </c>
      <c r="C65" s="21" t="s">
        <v>325</v>
      </c>
      <c r="D65" s="20">
        <f>D64</f>
        <v>-30</v>
      </c>
      <c r="E65" s="20">
        <f>E64</f>
        <v>-2184</v>
      </c>
      <c r="F65" s="20">
        <f>F64</f>
        <v>-3443</v>
      </c>
    </row>
    <row r="66" spans="1:6" ht="14.5" customHeight="1" outlineLevel="2" x14ac:dyDescent="0.2">
      <c r="A66" s="19" t="s">
        <v>0</v>
      </c>
      <c r="B66" s="17" t="s">
        <v>0</v>
      </c>
      <c r="C66" s="17" t="s">
        <v>53</v>
      </c>
      <c r="D66" s="24" t="s">
        <v>0</v>
      </c>
      <c r="E66" s="24" t="s">
        <v>0</v>
      </c>
      <c r="F66" s="24" t="s">
        <v>0</v>
      </c>
    </row>
    <row r="67" spans="1:6" ht="14.5" customHeight="1" outlineLevel="2" x14ac:dyDescent="0.2">
      <c r="A67" s="23" t="s">
        <v>0</v>
      </c>
      <c r="B67" s="23" t="s">
        <v>0</v>
      </c>
      <c r="C67" s="23" t="s">
        <v>324</v>
      </c>
      <c r="D67" s="22">
        <v>25</v>
      </c>
      <c r="E67" s="22">
        <v>-25</v>
      </c>
      <c r="F67" s="22">
        <v>-25</v>
      </c>
    </row>
    <row r="68" spans="1:6" ht="14.5" customHeight="1" outlineLevel="2" x14ac:dyDescent="0.2">
      <c r="A68" s="23" t="s">
        <v>0</v>
      </c>
      <c r="B68" s="23" t="s">
        <v>0</v>
      </c>
      <c r="C68" s="23" t="s">
        <v>322</v>
      </c>
      <c r="D68" s="22">
        <v>-4815</v>
      </c>
      <c r="E68" s="22">
        <v>2945</v>
      </c>
      <c r="F68" s="22">
        <v>4815</v>
      </c>
    </row>
    <row r="69" spans="1:6" ht="14.5" customHeight="1" outlineLevel="2" x14ac:dyDescent="0.2">
      <c r="A69" s="23" t="s">
        <v>0</v>
      </c>
      <c r="B69" s="23" t="s">
        <v>0</v>
      </c>
      <c r="C69" s="23" t="s">
        <v>54</v>
      </c>
      <c r="D69" s="22">
        <v>16582.43</v>
      </c>
      <c r="E69" s="22">
        <v>-14805.43</v>
      </c>
      <c r="F69" s="22">
        <v>-16582.43</v>
      </c>
    </row>
    <row r="70" spans="1:6" ht="18" customHeight="1" outlineLevel="1" x14ac:dyDescent="0.2">
      <c r="A70" s="21" t="s">
        <v>0</v>
      </c>
      <c r="B70" s="21" t="s">
        <v>0</v>
      </c>
      <c r="C70" s="21" t="s">
        <v>53</v>
      </c>
      <c r="D70" s="20">
        <f>SUM(D67:D69)</f>
        <v>11792.43</v>
      </c>
      <c r="E70" s="20">
        <f>SUM(E67:E69)</f>
        <v>-11885.43</v>
      </c>
      <c r="F70" s="20">
        <f>SUM(F67:F69)</f>
        <v>-11792.43</v>
      </c>
    </row>
    <row r="71" spans="1:6" ht="14.5" hidden="1" customHeight="1" outlineLevel="2" x14ac:dyDescent="0.2">
      <c r="A71" s="19" t="s">
        <v>0</v>
      </c>
      <c r="B71" s="17" t="s">
        <v>0</v>
      </c>
      <c r="C71" s="17" t="s">
        <v>55</v>
      </c>
      <c r="D71" s="24" t="s">
        <v>422</v>
      </c>
      <c r="E71" s="24" t="s">
        <v>422</v>
      </c>
      <c r="F71" s="24" t="s">
        <v>471</v>
      </c>
    </row>
    <row r="72" spans="1:6" ht="14.5" hidden="1" customHeight="1" outlineLevel="2" x14ac:dyDescent="0.2">
      <c r="A72" s="23" t="s">
        <v>0</v>
      </c>
      <c r="B72" s="23" t="s">
        <v>0</v>
      </c>
      <c r="C72" s="23" t="s">
        <v>320</v>
      </c>
      <c r="D72" s="22">
        <v>-1.69</v>
      </c>
      <c r="E72" s="22">
        <v>-1.68</v>
      </c>
      <c r="F72" s="22">
        <v>-3.99</v>
      </c>
    </row>
    <row r="73" spans="1:6" ht="18" customHeight="1" outlineLevel="1" collapsed="1" x14ac:dyDescent="0.2">
      <c r="A73" s="21" t="s">
        <v>0</v>
      </c>
      <c r="B73" s="21" t="s">
        <v>0</v>
      </c>
      <c r="C73" s="21" t="s">
        <v>55</v>
      </c>
      <c r="D73" s="20">
        <f>D72</f>
        <v>-1.69</v>
      </c>
      <c r="E73" s="20">
        <f>E72</f>
        <v>-1.68</v>
      </c>
      <c r="F73" s="20">
        <f>F72</f>
        <v>-3.99</v>
      </c>
    </row>
    <row r="74" spans="1:6" ht="14.5" customHeight="1" outlineLevel="2" x14ac:dyDescent="0.2">
      <c r="A74" s="19" t="s">
        <v>0</v>
      </c>
      <c r="B74" s="17" t="s">
        <v>0</v>
      </c>
      <c r="C74" s="17" t="s">
        <v>315</v>
      </c>
      <c r="D74" s="24" t="s">
        <v>0</v>
      </c>
      <c r="E74" s="24" t="s">
        <v>0</v>
      </c>
      <c r="F74" s="24" t="s">
        <v>0</v>
      </c>
    </row>
    <row r="75" spans="1:6" ht="14.5" customHeight="1" outlineLevel="2" x14ac:dyDescent="0.2">
      <c r="A75" s="23" t="s">
        <v>0</v>
      </c>
      <c r="B75" s="23" t="s">
        <v>0</v>
      </c>
      <c r="C75" s="23" t="s">
        <v>319</v>
      </c>
      <c r="D75" s="22">
        <v>0</v>
      </c>
      <c r="E75" s="22">
        <v>240</v>
      </c>
      <c r="F75" s="22">
        <v>-480</v>
      </c>
    </row>
    <row r="76" spans="1:6" ht="18" customHeight="1" outlineLevel="1" x14ac:dyDescent="0.2">
      <c r="A76" s="21" t="s">
        <v>0</v>
      </c>
      <c r="B76" s="21" t="s">
        <v>0</v>
      </c>
      <c r="C76" s="21" t="s">
        <v>315</v>
      </c>
      <c r="D76" s="20">
        <f>D75</f>
        <v>0</v>
      </c>
      <c r="E76" s="20">
        <f>E75</f>
        <v>240</v>
      </c>
      <c r="F76" s="20">
        <f>F75</f>
        <v>-480</v>
      </c>
    </row>
    <row r="77" spans="1:6" ht="14.5" customHeight="1" outlineLevel="2" x14ac:dyDescent="0.2">
      <c r="A77" s="19" t="s">
        <v>0</v>
      </c>
      <c r="B77" s="17" t="s">
        <v>0</v>
      </c>
      <c r="C77" s="17" t="s">
        <v>58</v>
      </c>
      <c r="D77" s="24" t="s">
        <v>0</v>
      </c>
      <c r="E77" s="24" t="s">
        <v>0</v>
      </c>
      <c r="F77" s="24" t="s">
        <v>0</v>
      </c>
    </row>
    <row r="78" spans="1:6" ht="14.5" customHeight="1" outlineLevel="2" x14ac:dyDescent="0.2">
      <c r="A78" s="23" t="s">
        <v>0</v>
      </c>
      <c r="B78" s="23" t="s">
        <v>0</v>
      </c>
      <c r="C78" s="23" t="s">
        <v>470</v>
      </c>
      <c r="D78" s="22">
        <v>-840</v>
      </c>
      <c r="E78" s="22">
        <v>0</v>
      </c>
      <c r="F78" s="22">
        <v>0</v>
      </c>
    </row>
    <row r="79" spans="1:6" ht="14.5" customHeight="1" outlineLevel="2" x14ac:dyDescent="0.2">
      <c r="A79" s="23" t="s">
        <v>0</v>
      </c>
      <c r="B79" s="23" t="s">
        <v>0</v>
      </c>
      <c r="C79" s="23" t="s">
        <v>469</v>
      </c>
      <c r="D79" s="22">
        <v>840</v>
      </c>
      <c r="E79" s="22">
        <v>0</v>
      </c>
      <c r="F79" s="22">
        <v>0</v>
      </c>
    </row>
    <row r="80" spans="1:6" ht="14.5" customHeight="1" outlineLevel="2" x14ac:dyDescent="0.2">
      <c r="A80" s="23" t="s">
        <v>0</v>
      </c>
      <c r="B80" s="23" t="s">
        <v>0</v>
      </c>
      <c r="C80" s="23" t="s">
        <v>59</v>
      </c>
      <c r="D80" s="22">
        <v>-470.4</v>
      </c>
      <c r="E80" s="22">
        <v>-11228.36</v>
      </c>
      <c r="F80" s="22">
        <v>-34523.32</v>
      </c>
    </row>
    <row r="81" spans="1:6" ht="14.5" customHeight="1" outlineLevel="2" x14ac:dyDescent="0.2">
      <c r="A81" s="23" t="s">
        <v>0</v>
      </c>
      <c r="B81" s="23" t="s">
        <v>0</v>
      </c>
      <c r="C81" s="23" t="s">
        <v>60</v>
      </c>
      <c r="D81" s="22">
        <v>156</v>
      </c>
      <c r="E81" s="22">
        <v>-1872</v>
      </c>
      <c r="F81" s="22">
        <v>-2200</v>
      </c>
    </row>
    <row r="82" spans="1:6" ht="14.5" customHeight="1" outlineLevel="2" x14ac:dyDescent="0.2">
      <c r="A82" s="23" t="s">
        <v>0</v>
      </c>
      <c r="B82" s="23" t="s">
        <v>0</v>
      </c>
      <c r="C82" s="23" t="s">
        <v>314</v>
      </c>
      <c r="D82" s="22">
        <v>-3326</v>
      </c>
      <c r="E82" s="22">
        <v>-1755</v>
      </c>
      <c r="F82" s="22">
        <v>-218265</v>
      </c>
    </row>
    <row r="83" spans="1:6" ht="14.5" customHeight="1" outlineLevel="2" x14ac:dyDescent="0.2">
      <c r="A83" s="23" t="s">
        <v>0</v>
      </c>
      <c r="B83" s="23" t="s">
        <v>0</v>
      </c>
      <c r="C83" s="23" t="s">
        <v>313</v>
      </c>
      <c r="D83" s="22">
        <v>0</v>
      </c>
      <c r="E83" s="22">
        <v>13325.01</v>
      </c>
      <c r="F83" s="22">
        <v>0</v>
      </c>
    </row>
    <row r="84" spans="1:6" ht="14.5" customHeight="1" outlineLevel="2" x14ac:dyDescent="0.2">
      <c r="A84" s="23" t="s">
        <v>0</v>
      </c>
      <c r="B84" s="23" t="s">
        <v>0</v>
      </c>
      <c r="C84" s="23" t="s">
        <v>312</v>
      </c>
      <c r="D84" s="22">
        <v>0</v>
      </c>
      <c r="E84" s="22">
        <v>2773.58</v>
      </c>
      <c r="F84" s="22">
        <v>0</v>
      </c>
    </row>
    <row r="85" spans="1:6" ht="14.5" customHeight="1" outlineLevel="2" x14ac:dyDescent="0.2">
      <c r="A85" s="23" t="s">
        <v>0</v>
      </c>
      <c r="B85" s="23" t="s">
        <v>0</v>
      </c>
      <c r="C85" s="23" t="s">
        <v>421</v>
      </c>
      <c r="D85" s="22">
        <v>0</v>
      </c>
      <c r="E85" s="22">
        <v>-500</v>
      </c>
      <c r="F85" s="22">
        <v>-500</v>
      </c>
    </row>
    <row r="86" spans="1:6" ht="14.5" customHeight="1" outlineLevel="2" x14ac:dyDescent="0.2">
      <c r="A86" s="23" t="s">
        <v>0</v>
      </c>
      <c r="B86" s="23" t="s">
        <v>0</v>
      </c>
      <c r="C86" s="23" t="s">
        <v>62</v>
      </c>
      <c r="D86" s="22">
        <v>-750.04</v>
      </c>
      <c r="E86" s="22">
        <v>-1999.96</v>
      </c>
      <c r="F86" s="22">
        <v>-118250</v>
      </c>
    </row>
    <row r="87" spans="1:6" ht="18" customHeight="1" outlineLevel="1" x14ac:dyDescent="0.2">
      <c r="A87" s="21" t="s">
        <v>0</v>
      </c>
      <c r="B87" s="21" t="s">
        <v>0</v>
      </c>
      <c r="C87" s="21" t="s">
        <v>58</v>
      </c>
      <c r="D87" s="20">
        <f>SUM(D78:D86)</f>
        <v>-4390.4400000000005</v>
      </c>
      <c r="E87" s="20">
        <f>SUM(E78:E86)</f>
        <v>-1256.7300000000005</v>
      </c>
      <c r="F87" s="20">
        <f>SUM(F78:F86)</f>
        <v>-373738.32</v>
      </c>
    </row>
    <row r="88" spans="1:6" ht="14.5" customHeight="1" x14ac:dyDescent="0.2">
      <c r="A88" s="19" t="s">
        <v>0</v>
      </c>
      <c r="B88" s="36" t="s">
        <v>64</v>
      </c>
      <c r="C88" s="36"/>
      <c r="D88" s="18">
        <f>SUM(D45:D53)+D56+SUM(D59:D61)+D64+SUM(D67:D69)+D72+D75+SUM(D78:D86)</f>
        <v>438004.15000000055</v>
      </c>
      <c r="E88" s="18">
        <f>SUM(E45:E53)+E56+SUM(E59:E61)+E64+SUM(E67:E69)+E72+E75+SUM(E78:E86)</f>
        <v>5893763.9900000002</v>
      </c>
      <c r="F88" s="18">
        <f>SUM(F45:F53)+F56+SUM(F59:F61)+F64+SUM(F67:F69)+F72+F75+SUM(F78:F86)</f>
        <v>-47441031.100000001</v>
      </c>
    </row>
    <row r="89" spans="1:6" ht="14.5" hidden="1" customHeight="1" outlineLevel="1" x14ac:dyDescent="0.2">
      <c r="A89" s="26" t="s">
        <v>0</v>
      </c>
      <c r="B89" s="36" t="s">
        <v>65</v>
      </c>
      <c r="C89" s="36"/>
      <c r="D89" s="25" t="s">
        <v>468</v>
      </c>
      <c r="E89" s="25" t="s">
        <v>420</v>
      </c>
      <c r="F89" s="25" t="s">
        <v>420</v>
      </c>
    </row>
    <row r="90" spans="1:6" ht="14.5" hidden="1" customHeight="1" outlineLevel="2" x14ac:dyDescent="0.2">
      <c r="A90" s="19" t="s">
        <v>0</v>
      </c>
      <c r="B90" s="17" t="s">
        <v>0</v>
      </c>
      <c r="C90" s="17" t="s">
        <v>67</v>
      </c>
      <c r="D90" s="24" t="s">
        <v>467</v>
      </c>
      <c r="E90" s="24" t="s">
        <v>418</v>
      </c>
      <c r="F90" s="24" t="s">
        <v>418</v>
      </c>
    </row>
    <row r="91" spans="1:6" ht="14.5" hidden="1" customHeight="1" outlineLevel="2" x14ac:dyDescent="0.2">
      <c r="A91" s="23" t="s">
        <v>0</v>
      </c>
      <c r="B91" s="23" t="s">
        <v>0</v>
      </c>
      <c r="C91" s="23" t="s">
        <v>69</v>
      </c>
      <c r="D91" s="22">
        <v>-92001</v>
      </c>
      <c r="E91" s="22">
        <v>-155952</v>
      </c>
      <c r="F91" s="22">
        <v>-155952</v>
      </c>
    </row>
    <row r="92" spans="1:6" ht="14.5" hidden="1" customHeight="1" outlineLevel="2" x14ac:dyDescent="0.2">
      <c r="A92" s="23" t="s">
        <v>0</v>
      </c>
      <c r="B92" s="23" t="s">
        <v>0</v>
      </c>
      <c r="C92" s="23" t="s">
        <v>71</v>
      </c>
      <c r="D92" s="22">
        <v>-93720</v>
      </c>
      <c r="E92" s="22">
        <v>-98340</v>
      </c>
      <c r="F92" s="22">
        <v>-98340</v>
      </c>
    </row>
    <row r="93" spans="1:6" ht="14.5" hidden="1" customHeight="1" outlineLevel="2" x14ac:dyDescent="0.2">
      <c r="A93" s="23" t="s">
        <v>0</v>
      </c>
      <c r="B93" s="23" t="s">
        <v>0</v>
      </c>
      <c r="C93" s="23" t="s">
        <v>72</v>
      </c>
      <c r="D93" s="22">
        <v>-83500</v>
      </c>
      <c r="E93" s="22">
        <v>-78380</v>
      </c>
      <c r="F93" s="22">
        <v>-78380</v>
      </c>
    </row>
    <row r="94" spans="1:6" ht="14.5" hidden="1" customHeight="1" outlineLevel="2" x14ac:dyDescent="0.2">
      <c r="A94" s="23" t="s">
        <v>0</v>
      </c>
      <c r="B94" s="23" t="s">
        <v>0</v>
      </c>
      <c r="C94" s="23" t="s">
        <v>73</v>
      </c>
      <c r="D94" s="22">
        <v>-2248307</v>
      </c>
      <c r="E94" s="22">
        <v>-2206434</v>
      </c>
      <c r="F94" s="22">
        <v>-2206434</v>
      </c>
    </row>
    <row r="95" spans="1:6" ht="14.5" hidden="1" customHeight="1" outlineLevel="2" x14ac:dyDescent="0.2">
      <c r="A95" s="23" t="s">
        <v>0</v>
      </c>
      <c r="B95" s="23" t="s">
        <v>0</v>
      </c>
      <c r="C95" s="23" t="s">
        <v>305</v>
      </c>
      <c r="D95" s="22">
        <v>21909</v>
      </c>
      <c r="E95" s="22">
        <v>14606</v>
      </c>
      <c r="F95" s="22">
        <v>14606</v>
      </c>
    </row>
    <row r="96" spans="1:6" ht="14.5" hidden="1" customHeight="1" outlineLevel="2" x14ac:dyDescent="0.2">
      <c r="A96" s="23" t="s">
        <v>0</v>
      </c>
      <c r="B96" s="23" t="s">
        <v>0</v>
      </c>
      <c r="C96" s="23" t="s">
        <v>303</v>
      </c>
      <c r="D96" s="22">
        <v>3700</v>
      </c>
      <c r="E96" s="22">
        <v>1290</v>
      </c>
      <c r="F96" s="22">
        <v>1290</v>
      </c>
    </row>
    <row r="97" spans="1:6" ht="18" hidden="1" customHeight="1" outlineLevel="1" collapsed="1" x14ac:dyDescent="0.2">
      <c r="A97" s="21" t="s">
        <v>0</v>
      </c>
      <c r="B97" s="21" t="s">
        <v>0</v>
      </c>
      <c r="C97" s="21" t="s">
        <v>67</v>
      </c>
      <c r="D97" s="20">
        <f>SUM(D91:D96)</f>
        <v>-2491919</v>
      </c>
      <c r="E97" s="20">
        <f>SUM(E91:E96)</f>
        <v>-2523210</v>
      </c>
      <c r="F97" s="20">
        <f>SUM(F91:F96)</f>
        <v>-2523210</v>
      </c>
    </row>
    <row r="98" spans="1:6" ht="14.5" hidden="1" customHeight="1" outlineLevel="2" x14ac:dyDescent="0.2">
      <c r="A98" s="19" t="s">
        <v>0</v>
      </c>
      <c r="B98" s="17" t="s">
        <v>0</v>
      </c>
      <c r="C98" s="17" t="s">
        <v>412</v>
      </c>
      <c r="D98" s="24" t="s">
        <v>466</v>
      </c>
      <c r="E98" s="24" t="s">
        <v>416</v>
      </c>
      <c r="F98" s="24" t="s">
        <v>416</v>
      </c>
    </row>
    <row r="99" spans="1:6" ht="14.5" hidden="1" customHeight="1" outlineLevel="2" x14ac:dyDescent="0.2">
      <c r="A99" s="23" t="s">
        <v>0</v>
      </c>
      <c r="B99" s="23" t="s">
        <v>0</v>
      </c>
      <c r="C99" s="23" t="s">
        <v>415</v>
      </c>
      <c r="D99" s="22">
        <v>-92726</v>
      </c>
      <c r="E99" s="22">
        <v>-31173</v>
      </c>
      <c r="F99" s="22">
        <v>-31173</v>
      </c>
    </row>
    <row r="100" spans="1:6" ht="14.5" hidden="1" customHeight="1" outlineLevel="2" x14ac:dyDescent="0.2">
      <c r="A100" s="23" t="s">
        <v>0</v>
      </c>
      <c r="B100" s="23" t="s">
        <v>0</v>
      </c>
      <c r="C100" s="23" t="s">
        <v>414</v>
      </c>
      <c r="D100" s="22">
        <v>-90500</v>
      </c>
      <c r="E100" s="22">
        <v>-32264</v>
      </c>
      <c r="F100" s="22">
        <v>-32264</v>
      </c>
    </row>
    <row r="101" spans="1:6" ht="14.5" hidden="1" customHeight="1" outlineLevel="2" x14ac:dyDescent="0.2">
      <c r="A101" s="23" t="s">
        <v>0</v>
      </c>
      <c r="B101" s="23" t="s">
        <v>0</v>
      </c>
      <c r="C101" s="23" t="s">
        <v>413</v>
      </c>
      <c r="D101" s="22">
        <v>0</v>
      </c>
      <c r="E101" s="22">
        <v>-32169</v>
      </c>
      <c r="F101" s="22">
        <v>-32169</v>
      </c>
    </row>
    <row r="102" spans="1:6" ht="18" hidden="1" customHeight="1" outlineLevel="1" collapsed="1" x14ac:dyDescent="0.2">
      <c r="A102" s="21" t="s">
        <v>0</v>
      </c>
      <c r="B102" s="21" t="s">
        <v>0</v>
      </c>
      <c r="C102" s="21" t="s">
        <v>412</v>
      </c>
      <c r="D102" s="20">
        <f>SUM(D99:D101)</f>
        <v>-183226</v>
      </c>
      <c r="E102" s="20">
        <f>SUM(E99:E101)</f>
        <v>-95606</v>
      </c>
      <c r="F102" s="20">
        <f>SUM(F99:F101)</f>
        <v>-95606</v>
      </c>
    </row>
    <row r="103" spans="1:6" ht="14.5" hidden="1" customHeight="1" outlineLevel="2" x14ac:dyDescent="0.2">
      <c r="A103" s="19" t="s">
        <v>0</v>
      </c>
      <c r="B103" s="17" t="s">
        <v>0</v>
      </c>
      <c r="C103" s="17" t="s">
        <v>74</v>
      </c>
      <c r="D103" s="24" t="s">
        <v>465</v>
      </c>
      <c r="E103" s="24" t="s">
        <v>411</v>
      </c>
      <c r="F103" s="24" t="s">
        <v>411</v>
      </c>
    </row>
    <row r="104" spans="1:6" ht="14.5" hidden="1" customHeight="1" outlineLevel="2" x14ac:dyDescent="0.2">
      <c r="A104" s="23" t="s">
        <v>0</v>
      </c>
      <c r="B104" s="23" t="s">
        <v>0</v>
      </c>
      <c r="C104" s="23" t="s">
        <v>76</v>
      </c>
      <c r="D104" s="22">
        <v>-74813</v>
      </c>
      <c r="E104" s="22">
        <v>-75589</v>
      </c>
      <c r="F104" s="22">
        <v>-75589</v>
      </c>
    </row>
    <row r="105" spans="1:6" ht="14.5" hidden="1" customHeight="1" outlineLevel="2" x14ac:dyDescent="0.2">
      <c r="A105" s="23" t="s">
        <v>0</v>
      </c>
      <c r="B105" s="23" t="s">
        <v>0</v>
      </c>
      <c r="C105" s="23" t="s">
        <v>409</v>
      </c>
      <c r="D105" s="22">
        <v>-1898</v>
      </c>
      <c r="E105" s="22">
        <v>-6125</v>
      </c>
      <c r="F105" s="22">
        <v>-6125</v>
      </c>
    </row>
    <row r="106" spans="1:6" ht="14.5" hidden="1" customHeight="1" outlineLevel="2" x14ac:dyDescent="0.2">
      <c r="A106" s="23" t="s">
        <v>0</v>
      </c>
      <c r="B106" s="23" t="s">
        <v>0</v>
      </c>
      <c r="C106" s="23" t="s">
        <v>299</v>
      </c>
      <c r="D106" s="22">
        <v>-2380</v>
      </c>
      <c r="E106" s="22">
        <v>-9424</v>
      </c>
      <c r="F106" s="22">
        <v>-9424</v>
      </c>
    </row>
    <row r="107" spans="1:6" ht="18" hidden="1" customHeight="1" outlineLevel="1" collapsed="1" x14ac:dyDescent="0.2">
      <c r="A107" s="21" t="s">
        <v>0</v>
      </c>
      <c r="B107" s="21" t="s">
        <v>0</v>
      </c>
      <c r="C107" s="21" t="s">
        <v>74</v>
      </c>
      <c r="D107" s="20">
        <f>SUM(D104:D106)</f>
        <v>-79091</v>
      </c>
      <c r="E107" s="20">
        <f>SUM(E104:E106)</f>
        <v>-91138</v>
      </c>
      <c r="F107" s="20">
        <f>SUM(F104:F106)</f>
        <v>-91138</v>
      </c>
    </row>
    <row r="108" spans="1:6" ht="14.5" hidden="1" customHeight="1" outlineLevel="2" x14ac:dyDescent="0.2">
      <c r="A108" s="19" t="s">
        <v>0</v>
      </c>
      <c r="B108" s="17" t="s">
        <v>0</v>
      </c>
      <c r="C108" s="17" t="s">
        <v>294</v>
      </c>
      <c r="D108" s="24" t="s">
        <v>26</v>
      </c>
      <c r="E108" s="24" t="s">
        <v>296</v>
      </c>
      <c r="F108" s="24" t="s">
        <v>296</v>
      </c>
    </row>
    <row r="109" spans="1:6" ht="14.5" hidden="1" customHeight="1" outlineLevel="2" x14ac:dyDescent="0.2">
      <c r="A109" s="23" t="s">
        <v>0</v>
      </c>
      <c r="B109" s="23" t="s">
        <v>0</v>
      </c>
      <c r="C109" s="23" t="s">
        <v>295</v>
      </c>
      <c r="D109" s="22">
        <v>0</v>
      </c>
      <c r="E109" s="22">
        <v>-540</v>
      </c>
      <c r="F109" s="22">
        <v>-540</v>
      </c>
    </row>
    <row r="110" spans="1:6" ht="18" hidden="1" customHeight="1" outlineLevel="1" collapsed="1" x14ac:dyDescent="0.2">
      <c r="A110" s="21" t="s">
        <v>0</v>
      </c>
      <c r="B110" s="21" t="s">
        <v>0</v>
      </c>
      <c r="C110" s="21" t="s">
        <v>294</v>
      </c>
      <c r="D110" s="20">
        <f>D109</f>
        <v>0</v>
      </c>
      <c r="E110" s="20">
        <f>E109</f>
        <v>-540</v>
      </c>
      <c r="F110" s="20">
        <f>F109</f>
        <v>-540</v>
      </c>
    </row>
    <row r="111" spans="1:6" ht="14.5" hidden="1" customHeight="1" outlineLevel="2" x14ac:dyDescent="0.2">
      <c r="A111" s="19" t="s">
        <v>0</v>
      </c>
      <c r="B111" s="17" t="s">
        <v>0</v>
      </c>
      <c r="C111" s="17" t="s">
        <v>77</v>
      </c>
      <c r="D111" s="24" t="s">
        <v>464</v>
      </c>
      <c r="E111" s="24" t="s">
        <v>407</v>
      </c>
      <c r="F111" s="24" t="s">
        <v>407</v>
      </c>
    </row>
    <row r="112" spans="1:6" ht="14.5" hidden="1" customHeight="1" outlineLevel="2" x14ac:dyDescent="0.2">
      <c r="A112" s="23" t="s">
        <v>0</v>
      </c>
      <c r="B112" s="23" t="s">
        <v>0</v>
      </c>
      <c r="C112" s="23" t="s">
        <v>79</v>
      </c>
      <c r="D112" s="22">
        <v>4.88</v>
      </c>
      <c r="E112" s="22">
        <v>3.6</v>
      </c>
      <c r="F112" s="22">
        <v>3.6</v>
      </c>
    </row>
    <row r="113" spans="1:6" ht="18" hidden="1" customHeight="1" outlineLevel="1" collapsed="1" x14ac:dyDescent="0.2">
      <c r="A113" s="21" t="s">
        <v>0</v>
      </c>
      <c r="B113" s="21" t="s">
        <v>0</v>
      </c>
      <c r="C113" s="21" t="s">
        <v>77</v>
      </c>
      <c r="D113" s="20">
        <f>D112</f>
        <v>4.88</v>
      </c>
      <c r="E113" s="20">
        <f>E112</f>
        <v>3.6</v>
      </c>
      <c r="F113" s="20">
        <f>F112</f>
        <v>3.6</v>
      </c>
    </row>
    <row r="114" spans="1:6" ht="14.5" hidden="1" customHeight="1" outlineLevel="2" x14ac:dyDescent="0.2">
      <c r="A114" s="19" t="s">
        <v>0</v>
      </c>
      <c r="B114" s="17" t="s">
        <v>0</v>
      </c>
      <c r="C114" s="17" t="s">
        <v>80</v>
      </c>
      <c r="D114" s="24" t="s">
        <v>463</v>
      </c>
      <c r="E114" s="24" t="s">
        <v>404</v>
      </c>
      <c r="F114" s="24" t="s">
        <v>404</v>
      </c>
    </row>
    <row r="115" spans="1:6" ht="14.5" hidden="1" customHeight="1" outlineLevel="2" x14ac:dyDescent="0.2">
      <c r="A115" s="23" t="s">
        <v>0</v>
      </c>
      <c r="B115" s="23" t="s">
        <v>0</v>
      </c>
      <c r="C115" s="23" t="s">
        <v>402</v>
      </c>
      <c r="D115" s="22">
        <v>-1320</v>
      </c>
      <c r="E115" s="22">
        <v>-2100</v>
      </c>
      <c r="F115" s="22">
        <v>-2100</v>
      </c>
    </row>
    <row r="116" spans="1:6" ht="14.5" hidden="1" customHeight="1" outlineLevel="2" x14ac:dyDescent="0.2">
      <c r="A116" s="23" t="s">
        <v>0</v>
      </c>
      <c r="B116" s="23" t="s">
        <v>0</v>
      </c>
      <c r="C116" s="23" t="s">
        <v>82</v>
      </c>
      <c r="D116" s="22">
        <v>-53076</v>
      </c>
      <c r="E116" s="22">
        <v>-57100</v>
      </c>
      <c r="F116" s="22">
        <v>-57100</v>
      </c>
    </row>
    <row r="117" spans="1:6" ht="14.5" hidden="1" customHeight="1" outlineLevel="2" x14ac:dyDescent="0.2">
      <c r="A117" s="23" t="s">
        <v>0</v>
      </c>
      <c r="B117" s="23" t="s">
        <v>0</v>
      </c>
      <c r="C117" s="23" t="s">
        <v>83</v>
      </c>
      <c r="D117" s="22">
        <v>-593</v>
      </c>
      <c r="E117" s="22">
        <v>-59053</v>
      </c>
      <c r="F117" s="22">
        <v>-59053</v>
      </c>
    </row>
    <row r="118" spans="1:6" ht="18" hidden="1" customHeight="1" outlineLevel="1" collapsed="1" x14ac:dyDescent="0.2">
      <c r="A118" s="21" t="s">
        <v>0</v>
      </c>
      <c r="B118" s="21" t="s">
        <v>0</v>
      </c>
      <c r="C118" s="21" t="s">
        <v>80</v>
      </c>
      <c r="D118" s="20">
        <f>SUM(D115:D117)</f>
        <v>-54989</v>
      </c>
      <c r="E118" s="20">
        <f>SUM(E115:E117)</f>
        <v>-118253</v>
      </c>
      <c r="F118" s="20">
        <f>SUM(F115:F117)</f>
        <v>-118253</v>
      </c>
    </row>
    <row r="119" spans="1:6" ht="14.5" customHeight="1" collapsed="1" x14ac:dyDescent="0.2">
      <c r="A119" s="19" t="s">
        <v>0</v>
      </c>
      <c r="B119" s="36" t="s">
        <v>84</v>
      </c>
      <c r="C119" s="36"/>
      <c r="D119" s="18">
        <f>SUM(D91:D96)+SUM(D99:D101)+SUM(D104:D106)+D109+D112+SUM(D115:D117)</f>
        <v>-2809220.12</v>
      </c>
      <c r="E119" s="18">
        <f>SUM(E91:E96)+SUM(E99:E101)+SUM(E104:E106)+E109+E112+SUM(E115:E117)</f>
        <v>-2828743.4</v>
      </c>
      <c r="F119" s="18">
        <f>SUM(F91:F96)+SUM(F99:F101)+SUM(F104:F106)+F109+F112+SUM(F115:F117)</f>
        <v>-2828743.4</v>
      </c>
    </row>
    <row r="120" spans="1:6" ht="14.5" hidden="1" customHeight="1" outlineLevel="1" x14ac:dyDescent="0.2">
      <c r="A120" s="26" t="s">
        <v>0</v>
      </c>
      <c r="B120" s="36" t="s">
        <v>85</v>
      </c>
      <c r="C120" s="36"/>
      <c r="D120" s="25" t="s">
        <v>462</v>
      </c>
      <c r="E120" s="25" t="s">
        <v>401</v>
      </c>
      <c r="F120" s="25" t="s">
        <v>401</v>
      </c>
    </row>
    <row r="121" spans="1:6" ht="14.5" hidden="1" customHeight="1" outlineLevel="2" x14ac:dyDescent="0.2">
      <c r="A121" s="19" t="s">
        <v>0</v>
      </c>
      <c r="B121" s="17" t="s">
        <v>0</v>
      </c>
      <c r="C121" s="17" t="s">
        <v>87</v>
      </c>
      <c r="D121" s="24" t="s">
        <v>461</v>
      </c>
      <c r="E121" s="24" t="s">
        <v>399</v>
      </c>
      <c r="F121" s="24" t="s">
        <v>399</v>
      </c>
    </row>
    <row r="122" spans="1:6" ht="14.5" hidden="1" customHeight="1" outlineLevel="2" x14ac:dyDescent="0.2">
      <c r="A122" s="23" t="s">
        <v>0</v>
      </c>
      <c r="B122" s="23" t="s">
        <v>0</v>
      </c>
      <c r="C122" s="23" t="s">
        <v>91</v>
      </c>
      <c r="D122" s="22">
        <v>65677.960000000006</v>
      </c>
      <c r="E122" s="22">
        <v>4687.7299999999996</v>
      </c>
      <c r="F122" s="22">
        <v>4687.7299999999996</v>
      </c>
    </row>
    <row r="123" spans="1:6" ht="14.5" hidden="1" customHeight="1" outlineLevel="2" x14ac:dyDescent="0.2">
      <c r="A123" s="23" t="s">
        <v>0</v>
      </c>
      <c r="B123" s="23" t="s">
        <v>0</v>
      </c>
      <c r="C123" s="23" t="s">
        <v>92</v>
      </c>
      <c r="D123" s="22">
        <v>52339.55</v>
      </c>
      <c r="E123" s="22">
        <v>43123.76</v>
      </c>
      <c r="F123" s="22">
        <v>43123.76</v>
      </c>
    </row>
    <row r="124" spans="1:6" ht="14.5" hidden="1" customHeight="1" outlineLevel="2" x14ac:dyDescent="0.2">
      <c r="A124" s="23" t="s">
        <v>0</v>
      </c>
      <c r="B124" s="23" t="s">
        <v>0</v>
      </c>
      <c r="C124" s="23" t="s">
        <v>93</v>
      </c>
      <c r="D124" s="22">
        <v>45577.5</v>
      </c>
      <c r="E124" s="22">
        <v>43425</v>
      </c>
      <c r="F124" s="22">
        <v>43425</v>
      </c>
    </row>
    <row r="125" spans="1:6" ht="14.5" hidden="1" customHeight="1" outlineLevel="2" x14ac:dyDescent="0.2">
      <c r="A125" s="23" t="s">
        <v>0</v>
      </c>
      <c r="B125" s="23" t="s">
        <v>0</v>
      </c>
      <c r="C125" s="23" t="s">
        <v>94</v>
      </c>
      <c r="D125" s="22">
        <v>0</v>
      </c>
      <c r="E125" s="22">
        <v>18170</v>
      </c>
      <c r="F125" s="22">
        <v>18170</v>
      </c>
    </row>
    <row r="126" spans="1:6" ht="14.5" hidden="1" customHeight="1" outlineLevel="2" x14ac:dyDescent="0.2">
      <c r="A126" s="23" t="s">
        <v>0</v>
      </c>
      <c r="B126" s="23" t="s">
        <v>0</v>
      </c>
      <c r="C126" s="23" t="s">
        <v>95</v>
      </c>
      <c r="D126" s="22">
        <v>4795</v>
      </c>
      <c r="E126" s="22">
        <v>4735.9399999999996</v>
      </c>
      <c r="F126" s="22">
        <v>4735.9399999999996</v>
      </c>
    </row>
    <row r="127" spans="1:6" ht="14.5" hidden="1" customHeight="1" outlineLevel="2" x14ac:dyDescent="0.2">
      <c r="A127" s="23" t="s">
        <v>0</v>
      </c>
      <c r="B127" s="23" t="s">
        <v>0</v>
      </c>
      <c r="C127" s="23" t="s">
        <v>96</v>
      </c>
      <c r="D127" s="22">
        <v>21518.799999999999</v>
      </c>
      <c r="E127" s="22">
        <v>12860.93</v>
      </c>
      <c r="F127" s="22">
        <v>12860.93</v>
      </c>
    </row>
    <row r="128" spans="1:6" ht="18" hidden="1" customHeight="1" outlineLevel="1" collapsed="1" x14ac:dyDescent="0.2">
      <c r="A128" s="21" t="s">
        <v>0</v>
      </c>
      <c r="B128" s="21" t="s">
        <v>0</v>
      </c>
      <c r="C128" s="21" t="s">
        <v>87</v>
      </c>
      <c r="D128" s="20">
        <f>SUM(D122:D127)</f>
        <v>189908.81</v>
      </c>
      <c r="E128" s="20">
        <f>SUM(E122:E127)</f>
        <v>127003.36000000002</v>
      </c>
      <c r="F128" s="20">
        <f>SUM(F122:F127)</f>
        <v>127003.36000000002</v>
      </c>
    </row>
    <row r="129" spans="1:6" ht="14.5" hidden="1" customHeight="1" outlineLevel="2" x14ac:dyDescent="0.2">
      <c r="A129" s="19" t="s">
        <v>0</v>
      </c>
      <c r="B129" s="17" t="s">
        <v>0</v>
      </c>
      <c r="C129" s="17" t="s">
        <v>97</v>
      </c>
      <c r="D129" s="24" t="s">
        <v>460</v>
      </c>
      <c r="E129" s="24" t="s">
        <v>397</v>
      </c>
      <c r="F129" s="24" t="s">
        <v>397</v>
      </c>
    </row>
    <row r="130" spans="1:6" ht="14.5" hidden="1" customHeight="1" outlineLevel="2" x14ac:dyDescent="0.2">
      <c r="A130" s="23" t="s">
        <v>0</v>
      </c>
      <c r="B130" s="23" t="s">
        <v>0</v>
      </c>
      <c r="C130" s="23" t="s">
        <v>99</v>
      </c>
      <c r="D130" s="22">
        <v>30947.5</v>
      </c>
      <c r="E130" s="22">
        <v>59355.94</v>
      </c>
      <c r="F130" s="22">
        <v>59355.94</v>
      </c>
    </row>
    <row r="131" spans="1:6" ht="14.5" hidden="1" customHeight="1" outlineLevel="2" x14ac:dyDescent="0.2">
      <c r="A131" s="23" t="s">
        <v>0</v>
      </c>
      <c r="B131" s="23" t="s">
        <v>0</v>
      </c>
      <c r="C131" s="23" t="s">
        <v>100</v>
      </c>
      <c r="D131" s="22">
        <v>0</v>
      </c>
      <c r="E131" s="22">
        <v>1900</v>
      </c>
      <c r="F131" s="22">
        <v>1900</v>
      </c>
    </row>
    <row r="132" spans="1:6" ht="14.5" hidden="1" customHeight="1" outlineLevel="2" x14ac:dyDescent="0.2">
      <c r="A132" s="23" t="s">
        <v>0</v>
      </c>
      <c r="B132" s="23" t="s">
        <v>0</v>
      </c>
      <c r="C132" s="23" t="s">
        <v>101</v>
      </c>
      <c r="D132" s="22">
        <v>14848.76</v>
      </c>
      <c r="E132" s="22">
        <v>0</v>
      </c>
      <c r="F132" s="22">
        <v>0</v>
      </c>
    </row>
    <row r="133" spans="1:6" ht="14.5" hidden="1" customHeight="1" outlineLevel="2" x14ac:dyDescent="0.2">
      <c r="A133" s="23" t="s">
        <v>0</v>
      </c>
      <c r="B133" s="23" t="s">
        <v>0</v>
      </c>
      <c r="C133" s="23" t="s">
        <v>102</v>
      </c>
      <c r="D133" s="22">
        <v>0</v>
      </c>
      <c r="E133" s="22">
        <v>12141.58</v>
      </c>
      <c r="F133" s="22">
        <v>12141.58</v>
      </c>
    </row>
    <row r="134" spans="1:6" ht="14.5" hidden="1" customHeight="1" outlineLevel="2" x14ac:dyDescent="0.2">
      <c r="A134" s="23" t="s">
        <v>0</v>
      </c>
      <c r="B134" s="23" t="s">
        <v>0</v>
      </c>
      <c r="C134" s="23" t="s">
        <v>103</v>
      </c>
      <c r="D134" s="22">
        <v>0</v>
      </c>
      <c r="E134" s="22">
        <v>77953.05</v>
      </c>
      <c r="F134" s="22">
        <v>77953.05</v>
      </c>
    </row>
    <row r="135" spans="1:6" ht="14.5" hidden="1" customHeight="1" outlineLevel="2" x14ac:dyDescent="0.2">
      <c r="A135" s="23" t="s">
        <v>0</v>
      </c>
      <c r="B135" s="23" t="s">
        <v>0</v>
      </c>
      <c r="C135" s="23" t="s">
        <v>278</v>
      </c>
      <c r="D135" s="22">
        <v>2830.94</v>
      </c>
      <c r="E135" s="22">
        <v>2000</v>
      </c>
      <c r="F135" s="22">
        <v>2000</v>
      </c>
    </row>
    <row r="136" spans="1:6" ht="14.5" hidden="1" customHeight="1" outlineLevel="2" x14ac:dyDescent="0.2">
      <c r="A136" s="23" t="s">
        <v>0</v>
      </c>
      <c r="B136" s="23" t="s">
        <v>0</v>
      </c>
      <c r="C136" s="23" t="s">
        <v>104</v>
      </c>
      <c r="D136" s="22">
        <v>3688.13</v>
      </c>
      <c r="E136" s="22">
        <v>0</v>
      </c>
      <c r="F136" s="22">
        <v>0</v>
      </c>
    </row>
    <row r="137" spans="1:6" ht="14.5" hidden="1" customHeight="1" outlineLevel="2" x14ac:dyDescent="0.2">
      <c r="A137" s="23" t="s">
        <v>0</v>
      </c>
      <c r="B137" s="23" t="s">
        <v>0</v>
      </c>
      <c r="C137" s="23" t="s">
        <v>105</v>
      </c>
      <c r="D137" s="22">
        <v>33365.22</v>
      </c>
      <c r="E137" s="22">
        <v>79640.509999999995</v>
      </c>
      <c r="F137" s="22">
        <v>79640.509999999995</v>
      </c>
    </row>
    <row r="138" spans="1:6" ht="14.5" hidden="1" customHeight="1" outlineLevel="2" x14ac:dyDescent="0.2">
      <c r="A138" s="23" t="s">
        <v>0</v>
      </c>
      <c r="B138" s="23" t="s">
        <v>0</v>
      </c>
      <c r="C138" s="23" t="s">
        <v>459</v>
      </c>
      <c r="D138" s="22">
        <v>4963.13</v>
      </c>
      <c r="E138" s="22">
        <v>0</v>
      </c>
      <c r="F138" s="22">
        <v>0</v>
      </c>
    </row>
    <row r="139" spans="1:6" ht="14.5" hidden="1" customHeight="1" outlineLevel="2" x14ac:dyDescent="0.2">
      <c r="A139" s="23" t="s">
        <v>0</v>
      </c>
      <c r="B139" s="23" t="s">
        <v>0</v>
      </c>
      <c r="C139" s="23" t="s">
        <v>458</v>
      </c>
      <c r="D139" s="22">
        <v>4425</v>
      </c>
      <c r="E139" s="22">
        <v>0</v>
      </c>
      <c r="F139" s="22">
        <v>0</v>
      </c>
    </row>
    <row r="140" spans="1:6" ht="14.5" hidden="1" customHeight="1" outlineLevel="2" x14ac:dyDescent="0.2">
      <c r="A140" s="23" t="s">
        <v>0</v>
      </c>
      <c r="B140" s="23" t="s">
        <v>0</v>
      </c>
      <c r="C140" s="23" t="s">
        <v>277</v>
      </c>
      <c r="D140" s="22">
        <v>3744.06</v>
      </c>
      <c r="E140" s="22">
        <v>0</v>
      </c>
      <c r="F140" s="22">
        <v>0</v>
      </c>
    </row>
    <row r="141" spans="1:6" ht="14.5" hidden="1" customHeight="1" outlineLevel="2" x14ac:dyDescent="0.2">
      <c r="A141" s="23" t="s">
        <v>0</v>
      </c>
      <c r="B141" s="23" t="s">
        <v>0</v>
      </c>
      <c r="C141" s="23" t="s">
        <v>275</v>
      </c>
      <c r="D141" s="22">
        <v>0</v>
      </c>
      <c r="E141" s="22">
        <v>3786</v>
      </c>
      <c r="F141" s="22">
        <v>3786</v>
      </c>
    </row>
    <row r="142" spans="1:6" ht="18" hidden="1" customHeight="1" outlineLevel="1" collapsed="1" x14ac:dyDescent="0.2">
      <c r="A142" s="21" t="s">
        <v>0</v>
      </c>
      <c r="B142" s="21" t="s">
        <v>0</v>
      </c>
      <c r="C142" s="21" t="s">
        <v>97</v>
      </c>
      <c r="D142" s="20">
        <f>SUM(D130:D141)</f>
        <v>98812.74</v>
      </c>
      <c r="E142" s="20">
        <f>SUM(E130:E141)</f>
        <v>236777.08000000002</v>
      </c>
      <c r="F142" s="20">
        <f>SUM(F130:F141)</f>
        <v>236777.08000000002</v>
      </c>
    </row>
    <row r="143" spans="1:6" ht="14.5" hidden="1" customHeight="1" outlineLevel="2" x14ac:dyDescent="0.2">
      <c r="A143" s="19" t="s">
        <v>0</v>
      </c>
      <c r="B143" s="17" t="s">
        <v>0</v>
      </c>
      <c r="C143" s="17" t="s">
        <v>108</v>
      </c>
      <c r="D143" s="24" t="s">
        <v>457</v>
      </c>
      <c r="E143" s="24" t="s">
        <v>394</v>
      </c>
      <c r="F143" s="24" t="s">
        <v>394</v>
      </c>
    </row>
    <row r="144" spans="1:6" ht="14.5" hidden="1" customHeight="1" outlineLevel="2" x14ac:dyDescent="0.2">
      <c r="A144" s="23" t="s">
        <v>0</v>
      </c>
      <c r="B144" s="23" t="s">
        <v>0</v>
      </c>
      <c r="C144" s="23" t="s">
        <v>456</v>
      </c>
      <c r="D144" s="22">
        <v>58975</v>
      </c>
      <c r="E144" s="22">
        <v>0</v>
      </c>
      <c r="F144" s="22">
        <v>0</v>
      </c>
    </row>
    <row r="145" spans="1:6" ht="14.5" hidden="1" customHeight="1" outlineLevel="2" x14ac:dyDescent="0.2">
      <c r="A145" s="23" t="s">
        <v>0</v>
      </c>
      <c r="B145" s="23" t="s">
        <v>0</v>
      </c>
      <c r="C145" s="23" t="s">
        <v>271</v>
      </c>
      <c r="D145" s="22">
        <v>0</v>
      </c>
      <c r="E145" s="22">
        <v>24655</v>
      </c>
      <c r="F145" s="22">
        <v>24655</v>
      </c>
    </row>
    <row r="146" spans="1:6" ht="14.5" hidden="1" customHeight="1" outlineLevel="2" x14ac:dyDescent="0.2">
      <c r="A146" s="23" t="s">
        <v>0</v>
      </c>
      <c r="B146" s="23" t="s">
        <v>0</v>
      </c>
      <c r="C146" s="23" t="s">
        <v>111</v>
      </c>
      <c r="D146" s="22">
        <v>0</v>
      </c>
      <c r="E146" s="22">
        <v>5963982.2300000004</v>
      </c>
      <c r="F146" s="22">
        <v>5963982.2300000004</v>
      </c>
    </row>
    <row r="147" spans="1:6" ht="14.5" hidden="1" customHeight="1" outlineLevel="2" x14ac:dyDescent="0.2">
      <c r="A147" s="23" t="s">
        <v>0</v>
      </c>
      <c r="B147" s="23" t="s">
        <v>0</v>
      </c>
      <c r="C147" s="23" t="s">
        <v>455</v>
      </c>
      <c r="D147" s="22">
        <v>38795</v>
      </c>
      <c r="E147" s="22">
        <v>0</v>
      </c>
      <c r="F147" s="22">
        <v>0</v>
      </c>
    </row>
    <row r="148" spans="1:6" ht="14.5" hidden="1" customHeight="1" outlineLevel="2" x14ac:dyDescent="0.2">
      <c r="A148" s="23" t="s">
        <v>0</v>
      </c>
      <c r="B148" s="23" t="s">
        <v>0</v>
      </c>
      <c r="C148" s="23" t="s">
        <v>454</v>
      </c>
      <c r="D148" s="22">
        <v>50370</v>
      </c>
      <c r="E148" s="22">
        <v>0</v>
      </c>
      <c r="F148" s="22">
        <v>0</v>
      </c>
    </row>
    <row r="149" spans="1:6" ht="18" hidden="1" customHeight="1" outlineLevel="1" collapsed="1" x14ac:dyDescent="0.2">
      <c r="A149" s="21" t="s">
        <v>0</v>
      </c>
      <c r="B149" s="21" t="s">
        <v>0</v>
      </c>
      <c r="C149" s="21" t="s">
        <v>108</v>
      </c>
      <c r="D149" s="20">
        <f>SUM(D144:D148)</f>
        <v>148140</v>
      </c>
      <c r="E149" s="20">
        <f>SUM(E144:E148)</f>
        <v>5988637.2300000004</v>
      </c>
      <c r="F149" s="20">
        <f>SUM(F144:F148)</f>
        <v>5988637.2300000004</v>
      </c>
    </row>
    <row r="150" spans="1:6" ht="14.5" hidden="1" customHeight="1" outlineLevel="2" x14ac:dyDescent="0.2">
      <c r="A150" s="19" t="s">
        <v>0</v>
      </c>
      <c r="B150" s="17" t="s">
        <v>0</v>
      </c>
      <c r="C150" s="17" t="s">
        <v>114</v>
      </c>
      <c r="D150" s="24" t="s">
        <v>453</v>
      </c>
      <c r="E150" s="24" t="s">
        <v>392</v>
      </c>
      <c r="F150" s="24" t="s">
        <v>392</v>
      </c>
    </row>
    <row r="151" spans="1:6" ht="14.5" hidden="1" customHeight="1" outlineLevel="2" x14ac:dyDescent="0.2">
      <c r="A151" s="23" t="s">
        <v>0</v>
      </c>
      <c r="B151" s="23" t="s">
        <v>0</v>
      </c>
      <c r="C151" s="23" t="s">
        <v>116</v>
      </c>
      <c r="D151" s="22">
        <v>239737.83</v>
      </c>
      <c r="E151" s="22">
        <v>181202.31</v>
      </c>
      <c r="F151" s="22">
        <v>181202.31</v>
      </c>
    </row>
    <row r="152" spans="1:6" ht="14.5" hidden="1" customHeight="1" outlineLevel="2" x14ac:dyDescent="0.2">
      <c r="A152" s="23" t="s">
        <v>0</v>
      </c>
      <c r="B152" s="23" t="s">
        <v>0</v>
      </c>
      <c r="C152" s="23" t="s">
        <v>117</v>
      </c>
      <c r="D152" s="22">
        <v>338633.83</v>
      </c>
      <c r="E152" s="22">
        <v>328277.23</v>
      </c>
      <c r="F152" s="22">
        <v>328277.23</v>
      </c>
    </row>
    <row r="153" spans="1:6" ht="14.5" hidden="1" customHeight="1" outlineLevel="2" x14ac:dyDescent="0.2">
      <c r="A153" s="23" t="s">
        <v>0</v>
      </c>
      <c r="B153" s="23" t="s">
        <v>0</v>
      </c>
      <c r="C153" s="23" t="s">
        <v>118</v>
      </c>
      <c r="D153" s="22">
        <v>66455.210000000006</v>
      </c>
      <c r="E153" s="22">
        <v>56084.84</v>
      </c>
      <c r="F153" s="22">
        <v>56084.84</v>
      </c>
    </row>
    <row r="154" spans="1:6" ht="14.5" hidden="1" customHeight="1" outlineLevel="2" x14ac:dyDescent="0.2">
      <c r="A154" s="23" t="s">
        <v>0</v>
      </c>
      <c r="B154" s="23" t="s">
        <v>0</v>
      </c>
      <c r="C154" s="23" t="s">
        <v>119</v>
      </c>
      <c r="D154" s="22">
        <v>51818.29</v>
      </c>
      <c r="E154" s="22">
        <v>51781</v>
      </c>
      <c r="F154" s="22">
        <v>51781</v>
      </c>
    </row>
    <row r="155" spans="1:6" ht="18" hidden="1" customHeight="1" outlineLevel="1" collapsed="1" x14ac:dyDescent="0.2">
      <c r="A155" s="21" t="s">
        <v>0</v>
      </c>
      <c r="B155" s="21" t="s">
        <v>0</v>
      </c>
      <c r="C155" s="21" t="s">
        <v>114</v>
      </c>
      <c r="D155" s="20">
        <f>SUM(D151:D154)</f>
        <v>696645.16</v>
      </c>
      <c r="E155" s="20">
        <f>SUM(E151:E154)</f>
        <v>617345.38</v>
      </c>
      <c r="F155" s="20">
        <f>SUM(F151:F154)</f>
        <v>617345.38</v>
      </c>
    </row>
    <row r="156" spans="1:6" ht="14.5" hidden="1" customHeight="1" outlineLevel="2" x14ac:dyDescent="0.2">
      <c r="A156" s="19" t="s">
        <v>0</v>
      </c>
      <c r="B156" s="17" t="s">
        <v>0</v>
      </c>
      <c r="C156" s="17" t="s">
        <v>120</v>
      </c>
      <c r="D156" s="24" t="s">
        <v>452</v>
      </c>
      <c r="E156" s="24" t="s">
        <v>389</v>
      </c>
      <c r="F156" s="24" t="s">
        <v>389</v>
      </c>
    </row>
    <row r="157" spans="1:6" ht="14.5" hidden="1" customHeight="1" outlineLevel="2" x14ac:dyDescent="0.2">
      <c r="A157" s="23" t="s">
        <v>0</v>
      </c>
      <c r="B157" s="23" t="s">
        <v>0</v>
      </c>
      <c r="C157" s="23" t="s">
        <v>122</v>
      </c>
      <c r="D157" s="22">
        <v>46980</v>
      </c>
      <c r="E157" s="22">
        <v>45392</v>
      </c>
      <c r="F157" s="22">
        <v>45392</v>
      </c>
    </row>
    <row r="158" spans="1:6" ht="14.5" hidden="1" customHeight="1" outlineLevel="2" x14ac:dyDescent="0.2">
      <c r="A158" s="23" t="s">
        <v>0</v>
      </c>
      <c r="B158" s="23" t="s">
        <v>0</v>
      </c>
      <c r="C158" s="23" t="s">
        <v>123</v>
      </c>
      <c r="D158" s="22">
        <v>5000</v>
      </c>
      <c r="E158" s="22">
        <v>5000</v>
      </c>
      <c r="F158" s="22">
        <v>5000</v>
      </c>
    </row>
    <row r="159" spans="1:6" ht="14.5" hidden="1" customHeight="1" outlineLevel="2" x14ac:dyDescent="0.2">
      <c r="A159" s="23" t="s">
        <v>0</v>
      </c>
      <c r="B159" s="23" t="s">
        <v>0</v>
      </c>
      <c r="C159" s="23" t="s">
        <v>124</v>
      </c>
      <c r="D159" s="22">
        <v>78445.83</v>
      </c>
      <c r="E159" s="22">
        <v>106991.97</v>
      </c>
      <c r="F159" s="22">
        <v>106991.97</v>
      </c>
    </row>
    <row r="160" spans="1:6" ht="14.5" hidden="1" customHeight="1" outlineLevel="2" x14ac:dyDescent="0.2">
      <c r="A160" s="23" t="s">
        <v>0</v>
      </c>
      <c r="B160" s="23" t="s">
        <v>0</v>
      </c>
      <c r="C160" s="23" t="s">
        <v>451</v>
      </c>
      <c r="D160" s="22">
        <v>20000</v>
      </c>
      <c r="E160" s="22">
        <v>0</v>
      </c>
      <c r="F160" s="22">
        <v>0</v>
      </c>
    </row>
    <row r="161" spans="1:6" ht="14.5" hidden="1" customHeight="1" outlineLevel="2" x14ac:dyDescent="0.2">
      <c r="A161" s="23" t="s">
        <v>0</v>
      </c>
      <c r="B161" s="23" t="s">
        <v>0</v>
      </c>
      <c r="C161" s="23" t="s">
        <v>264</v>
      </c>
      <c r="D161" s="22">
        <v>0</v>
      </c>
      <c r="E161" s="22">
        <v>5880</v>
      </c>
      <c r="F161" s="22">
        <v>5880</v>
      </c>
    </row>
    <row r="162" spans="1:6" ht="18" hidden="1" customHeight="1" outlineLevel="1" collapsed="1" x14ac:dyDescent="0.2">
      <c r="A162" s="21" t="s">
        <v>0</v>
      </c>
      <c r="B162" s="21" t="s">
        <v>0</v>
      </c>
      <c r="C162" s="21" t="s">
        <v>120</v>
      </c>
      <c r="D162" s="20">
        <f>SUM(D157:D161)</f>
        <v>150425.83000000002</v>
      </c>
      <c r="E162" s="20">
        <f>SUM(E157:E161)</f>
        <v>163263.97</v>
      </c>
      <c r="F162" s="20">
        <f>SUM(F157:F161)</f>
        <v>163263.97</v>
      </c>
    </row>
    <row r="163" spans="1:6" ht="14.5" hidden="1" customHeight="1" outlineLevel="2" x14ac:dyDescent="0.2">
      <c r="A163" s="19" t="s">
        <v>0</v>
      </c>
      <c r="B163" s="17" t="s">
        <v>0</v>
      </c>
      <c r="C163" s="17" t="s">
        <v>125</v>
      </c>
      <c r="D163" s="24" t="s">
        <v>450</v>
      </c>
      <c r="E163" s="24" t="s">
        <v>387</v>
      </c>
      <c r="F163" s="24" t="s">
        <v>387</v>
      </c>
    </row>
    <row r="164" spans="1:6" ht="14.5" hidden="1" customHeight="1" outlineLevel="2" x14ac:dyDescent="0.2">
      <c r="A164" s="23" t="s">
        <v>0</v>
      </c>
      <c r="B164" s="23" t="s">
        <v>0</v>
      </c>
      <c r="C164" s="23" t="s">
        <v>127</v>
      </c>
      <c r="D164" s="22">
        <v>61278</v>
      </c>
      <c r="E164" s="22">
        <v>61248</v>
      </c>
      <c r="F164" s="22">
        <v>61248</v>
      </c>
    </row>
    <row r="165" spans="1:6" ht="18" hidden="1" customHeight="1" outlineLevel="1" collapsed="1" x14ac:dyDescent="0.2">
      <c r="A165" s="21" t="s">
        <v>0</v>
      </c>
      <c r="B165" s="21" t="s">
        <v>0</v>
      </c>
      <c r="C165" s="21" t="s">
        <v>125</v>
      </c>
      <c r="D165" s="20">
        <f>D164</f>
        <v>61278</v>
      </c>
      <c r="E165" s="20">
        <f>E164</f>
        <v>61248</v>
      </c>
      <c r="F165" s="20">
        <f>F164</f>
        <v>61248</v>
      </c>
    </row>
    <row r="166" spans="1:6" ht="14.5" customHeight="1" collapsed="1" x14ac:dyDescent="0.2">
      <c r="A166" s="19" t="s">
        <v>0</v>
      </c>
      <c r="B166" s="36" t="s">
        <v>128</v>
      </c>
      <c r="C166" s="36"/>
      <c r="D166" s="18">
        <f>SUM(D122:D127)+SUM(D130:D141)+SUM(D144:D148)+SUM(D151:D154)+SUM(D157:D161)+D164</f>
        <v>1345210.54</v>
      </c>
      <c r="E166" s="18">
        <f>SUM(E122:E127)+SUM(E130:E141)+SUM(E144:E148)+SUM(E151:E154)+SUM(E157:E161)+E164</f>
        <v>7194275.0200000005</v>
      </c>
      <c r="F166" s="18">
        <f>SUM(F122:F127)+SUM(F130:F141)+SUM(F144:F148)+SUM(F151:F154)+SUM(F157:F161)+F164</f>
        <v>7194275.0200000005</v>
      </c>
    </row>
    <row r="167" spans="1:6" ht="14.5" hidden="1" customHeight="1" outlineLevel="1" x14ac:dyDescent="0.2">
      <c r="A167" s="26" t="s">
        <v>0</v>
      </c>
      <c r="B167" s="36" t="s">
        <v>129</v>
      </c>
      <c r="C167" s="36"/>
      <c r="D167" s="25" t="s">
        <v>449</v>
      </c>
      <c r="E167" s="25" t="s">
        <v>384</v>
      </c>
      <c r="F167" s="25" t="s">
        <v>384</v>
      </c>
    </row>
    <row r="168" spans="1:6" ht="14.5" hidden="1" customHeight="1" outlineLevel="2" x14ac:dyDescent="0.2">
      <c r="A168" s="19" t="s">
        <v>0</v>
      </c>
      <c r="B168" s="17" t="s">
        <v>0</v>
      </c>
      <c r="C168" s="17" t="s">
        <v>131</v>
      </c>
      <c r="D168" s="24" t="s">
        <v>449</v>
      </c>
      <c r="E168" s="24" t="s">
        <v>384</v>
      </c>
      <c r="F168" s="24" t="s">
        <v>384</v>
      </c>
    </row>
    <row r="169" spans="1:6" ht="14.5" hidden="1" customHeight="1" outlineLevel="2" x14ac:dyDescent="0.2">
      <c r="A169" s="23" t="s">
        <v>0</v>
      </c>
      <c r="B169" s="23" t="s">
        <v>0</v>
      </c>
      <c r="C169" s="23" t="s">
        <v>132</v>
      </c>
      <c r="D169" s="22">
        <v>6980</v>
      </c>
      <c r="E169" s="22">
        <v>1412.45</v>
      </c>
      <c r="F169" s="22">
        <v>1412.45</v>
      </c>
    </row>
    <row r="170" spans="1:6" ht="14.5" hidden="1" customHeight="1" outlineLevel="2" x14ac:dyDescent="0.2">
      <c r="A170" s="23" t="s">
        <v>0</v>
      </c>
      <c r="B170" s="23" t="s">
        <v>0</v>
      </c>
      <c r="C170" s="23" t="s">
        <v>133</v>
      </c>
      <c r="D170" s="22">
        <v>17052.39</v>
      </c>
      <c r="E170" s="22">
        <v>6255.96</v>
      </c>
      <c r="F170" s="22">
        <v>6255.96</v>
      </c>
    </row>
    <row r="171" spans="1:6" ht="18" hidden="1" customHeight="1" outlineLevel="1" collapsed="1" x14ac:dyDescent="0.2">
      <c r="A171" s="21" t="s">
        <v>0</v>
      </c>
      <c r="B171" s="21" t="s">
        <v>0</v>
      </c>
      <c r="C171" s="21" t="s">
        <v>131</v>
      </c>
      <c r="D171" s="20">
        <f>SUM(D169:D170)</f>
        <v>24032.39</v>
      </c>
      <c r="E171" s="20">
        <f>SUM(E169:E170)</f>
        <v>7668.41</v>
      </c>
      <c r="F171" s="20">
        <f>SUM(F169:F170)</f>
        <v>7668.41</v>
      </c>
    </row>
    <row r="172" spans="1:6" ht="14.5" customHeight="1" collapsed="1" x14ac:dyDescent="0.2">
      <c r="A172" s="19" t="s">
        <v>0</v>
      </c>
      <c r="B172" s="36" t="s">
        <v>135</v>
      </c>
      <c r="C172" s="36"/>
      <c r="D172" s="18">
        <f>SUM(D169:D170)</f>
        <v>24032.39</v>
      </c>
      <c r="E172" s="18">
        <f>SUM(E169:E170)</f>
        <v>7668.41</v>
      </c>
      <c r="F172" s="18">
        <f>SUM(F169:F170)</f>
        <v>7668.41</v>
      </c>
    </row>
    <row r="173" spans="1:6" ht="14.5" hidden="1" customHeight="1" outlineLevel="1" x14ac:dyDescent="0.2">
      <c r="A173" s="26" t="s">
        <v>0</v>
      </c>
      <c r="B173" s="36" t="s">
        <v>136</v>
      </c>
      <c r="C173" s="36"/>
      <c r="D173" s="25" t="s">
        <v>448</v>
      </c>
      <c r="E173" s="25" t="s">
        <v>381</v>
      </c>
      <c r="F173" s="25" t="s">
        <v>381</v>
      </c>
    </row>
    <row r="174" spans="1:6" ht="14.5" hidden="1" customHeight="1" outlineLevel="2" x14ac:dyDescent="0.2">
      <c r="A174" s="19" t="s">
        <v>0</v>
      </c>
      <c r="B174" s="17" t="s">
        <v>0</v>
      </c>
      <c r="C174" s="17" t="s">
        <v>241</v>
      </c>
      <c r="D174" s="24" t="s">
        <v>447</v>
      </c>
      <c r="E174" s="24" t="s">
        <v>379</v>
      </c>
      <c r="F174" s="24" t="s">
        <v>379</v>
      </c>
    </row>
    <row r="175" spans="1:6" ht="14.5" hidden="1" customHeight="1" outlineLevel="2" x14ac:dyDescent="0.2">
      <c r="A175" s="23" t="s">
        <v>0</v>
      </c>
      <c r="B175" s="23" t="s">
        <v>0</v>
      </c>
      <c r="C175" s="23" t="s">
        <v>245</v>
      </c>
      <c r="D175" s="22">
        <v>0</v>
      </c>
      <c r="E175" s="22">
        <v>2325</v>
      </c>
      <c r="F175" s="22">
        <v>2325</v>
      </c>
    </row>
    <row r="176" spans="1:6" ht="14.5" hidden="1" customHeight="1" outlineLevel="2" x14ac:dyDescent="0.2">
      <c r="A176" s="23" t="s">
        <v>0</v>
      </c>
      <c r="B176" s="23" t="s">
        <v>0</v>
      </c>
      <c r="C176" s="23" t="s">
        <v>244</v>
      </c>
      <c r="D176" s="22">
        <v>952</v>
      </c>
      <c r="E176" s="22">
        <v>5676</v>
      </c>
      <c r="F176" s="22">
        <v>5676</v>
      </c>
    </row>
    <row r="177" spans="1:6" ht="14.5" hidden="1" customHeight="1" outlineLevel="2" x14ac:dyDescent="0.2">
      <c r="A177" s="23" t="s">
        <v>0</v>
      </c>
      <c r="B177" s="23" t="s">
        <v>0</v>
      </c>
      <c r="C177" s="23" t="s">
        <v>243</v>
      </c>
      <c r="D177" s="22">
        <v>3570</v>
      </c>
      <c r="E177" s="22">
        <v>8261</v>
      </c>
      <c r="F177" s="22">
        <v>8261</v>
      </c>
    </row>
    <row r="178" spans="1:6" ht="14.5" hidden="1" customHeight="1" outlineLevel="2" x14ac:dyDescent="0.2">
      <c r="A178" s="23" t="s">
        <v>0</v>
      </c>
      <c r="B178" s="23" t="s">
        <v>0</v>
      </c>
      <c r="C178" s="23" t="s">
        <v>242</v>
      </c>
      <c r="D178" s="22">
        <v>0</v>
      </c>
      <c r="E178" s="22">
        <v>2100</v>
      </c>
      <c r="F178" s="22">
        <v>2100</v>
      </c>
    </row>
    <row r="179" spans="1:6" ht="18" hidden="1" customHeight="1" outlineLevel="1" collapsed="1" x14ac:dyDescent="0.2">
      <c r="A179" s="21" t="s">
        <v>0</v>
      </c>
      <c r="B179" s="21" t="s">
        <v>0</v>
      </c>
      <c r="C179" s="21" t="s">
        <v>241</v>
      </c>
      <c r="D179" s="20">
        <f>SUM(D175:D178)</f>
        <v>4522</v>
      </c>
      <c r="E179" s="20">
        <f>SUM(E175:E178)</f>
        <v>18362</v>
      </c>
      <c r="F179" s="20">
        <f>SUM(F175:F178)</f>
        <v>18362</v>
      </c>
    </row>
    <row r="180" spans="1:6" ht="14.5" hidden="1" customHeight="1" outlineLevel="2" x14ac:dyDescent="0.2">
      <c r="A180" s="19" t="s">
        <v>0</v>
      </c>
      <c r="B180" s="17" t="s">
        <v>0</v>
      </c>
      <c r="C180" s="17" t="s">
        <v>237</v>
      </c>
      <c r="D180" s="24" t="s">
        <v>446</v>
      </c>
      <c r="E180" s="24" t="s">
        <v>376</v>
      </c>
      <c r="F180" s="24" t="s">
        <v>376</v>
      </c>
    </row>
    <row r="181" spans="1:6" ht="14.5" hidden="1" customHeight="1" outlineLevel="2" x14ac:dyDescent="0.2">
      <c r="A181" s="23" t="s">
        <v>0</v>
      </c>
      <c r="B181" s="23" t="s">
        <v>0</v>
      </c>
      <c r="C181" s="23" t="s">
        <v>238</v>
      </c>
      <c r="D181" s="22">
        <v>299</v>
      </c>
      <c r="E181" s="22">
        <v>2832.3</v>
      </c>
      <c r="F181" s="22">
        <v>2832.3</v>
      </c>
    </row>
    <row r="182" spans="1:6" ht="14.5" hidden="1" customHeight="1" outlineLevel="2" x14ac:dyDescent="0.2">
      <c r="A182" s="23" t="s">
        <v>0</v>
      </c>
      <c r="B182" s="23" t="s">
        <v>0</v>
      </c>
      <c r="C182" s="23" t="s">
        <v>374</v>
      </c>
      <c r="D182" s="22">
        <v>3150</v>
      </c>
      <c r="E182" s="22">
        <v>4062.5</v>
      </c>
      <c r="F182" s="22">
        <v>4062.5</v>
      </c>
    </row>
    <row r="183" spans="1:6" ht="18" hidden="1" customHeight="1" outlineLevel="1" collapsed="1" x14ac:dyDescent="0.2">
      <c r="A183" s="21" t="s">
        <v>0</v>
      </c>
      <c r="B183" s="21" t="s">
        <v>0</v>
      </c>
      <c r="C183" s="21" t="s">
        <v>237</v>
      </c>
      <c r="D183" s="20">
        <f>SUM(D181:D182)</f>
        <v>3449</v>
      </c>
      <c r="E183" s="20">
        <f>SUM(E181:E182)</f>
        <v>6894.8</v>
      </c>
      <c r="F183" s="20">
        <f>SUM(F181:F182)</f>
        <v>6894.8</v>
      </c>
    </row>
    <row r="184" spans="1:6" ht="14.5" hidden="1" customHeight="1" outlineLevel="2" x14ac:dyDescent="0.2">
      <c r="A184" s="19" t="s">
        <v>0</v>
      </c>
      <c r="B184" s="17" t="s">
        <v>0</v>
      </c>
      <c r="C184" s="17" t="s">
        <v>138</v>
      </c>
      <c r="D184" s="24" t="s">
        <v>445</v>
      </c>
      <c r="E184" s="24" t="s">
        <v>373</v>
      </c>
      <c r="F184" s="24" t="s">
        <v>373</v>
      </c>
    </row>
    <row r="185" spans="1:6" ht="14.5" hidden="1" customHeight="1" outlineLevel="2" x14ac:dyDescent="0.2">
      <c r="A185" s="23" t="s">
        <v>0</v>
      </c>
      <c r="B185" s="23" t="s">
        <v>0</v>
      </c>
      <c r="C185" s="23" t="s">
        <v>140</v>
      </c>
      <c r="D185" s="22">
        <v>1208.45</v>
      </c>
      <c r="E185" s="22">
        <v>1117.3499999999999</v>
      </c>
      <c r="F185" s="22">
        <v>1117.3499999999999</v>
      </c>
    </row>
    <row r="186" spans="1:6" ht="14.5" hidden="1" customHeight="1" outlineLevel="2" x14ac:dyDescent="0.2">
      <c r="A186" s="23" t="s">
        <v>0</v>
      </c>
      <c r="B186" s="23" t="s">
        <v>0</v>
      </c>
      <c r="C186" s="23" t="s">
        <v>233</v>
      </c>
      <c r="D186" s="22">
        <v>360</v>
      </c>
      <c r="E186" s="22">
        <v>447</v>
      </c>
      <c r="F186" s="22">
        <v>447</v>
      </c>
    </row>
    <row r="187" spans="1:6" ht="18" hidden="1" customHeight="1" outlineLevel="1" collapsed="1" x14ac:dyDescent="0.2">
      <c r="A187" s="21" t="s">
        <v>0</v>
      </c>
      <c r="B187" s="21" t="s">
        <v>0</v>
      </c>
      <c r="C187" s="21" t="s">
        <v>138</v>
      </c>
      <c r="D187" s="20">
        <f>SUM(D185:D186)</f>
        <v>1568.45</v>
      </c>
      <c r="E187" s="20">
        <f>SUM(E185:E186)</f>
        <v>1564.35</v>
      </c>
      <c r="F187" s="20">
        <f>SUM(F185:F186)</f>
        <v>1564.35</v>
      </c>
    </row>
    <row r="188" spans="1:6" ht="14.5" hidden="1" customHeight="1" outlineLevel="2" x14ac:dyDescent="0.2">
      <c r="A188" s="19" t="s">
        <v>0</v>
      </c>
      <c r="B188" s="17" t="s">
        <v>0</v>
      </c>
      <c r="C188" s="17" t="s">
        <v>369</v>
      </c>
      <c r="D188" s="24" t="s">
        <v>444</v>
      </c>
      <c r="E188" s="24" t="s">
        <v>371</v>
      </c>
      <c r="F188" s="24" t="s">
        <v>371</v>
      </c>
    </row>
    <row r="189" spans="1:6" ht="14.5" hidden="1" customHeight="1" outlineLevel="2" x14ac:dyDescent="0.2">
      <c r="A189" s="23" t="s">
        <v>0</v>
      </c>
      <c r="B189" s="23" t="s">
        <v>0</v>
      </c>
      <c r="C189" s="23" t="s">
        <v>370</v>
      </c>
      <c r="D189" s="22">
        <v>0</v>
      </c>
      <c r="E189" s="22">
        <v>24118</v>
      </c>
      <c r="F189" s="22">
        <v>24118</v>
      </c>
    </row>
    <row r="190" spans="1:6" ht="14.5" hidden="1" customHeight="1" outlineLevel="2" x14ac:dyDescent="0.2">
      <c r="A190" s="23" t="s">
        <v>0</v>
      </c>
      <c r="B190" s="23" t="s">
        <v>0</v>
      </c>
      <c r="C190" s="23" t="s">
        <v>443</v>
      </c>
      <c r="D190" s="22">
        <v>588</v>
      </c>
      <c r="E190" s="22">
        <v>0</v>
      </c>
      <c r="F190" s="22">
        <v>0</v>
      </c>
    </row>
    <row r="191" spans="1:6" ht="18" hidden="1" customHeight="1" outlineLevel="1" collapsed="1" x14ac:dyDescent="0.2">
      <c r="A191" s="21" t="s">
        <v>0</v>
      </c>
      <c r="B191" s="21" t="s">
        <v>0</v>
      </c>
      <c r="C191" s="21" t="s">
        <v>369</v>
      </c>
      <c r="D191" s="20">
        <f>SUM(D189:D190)</f>
        <v>588</v>
      </c>
      <c r="E191" s="20">
        <f>SUM(E189:E190)</f>
        <v>24118</v>
      </c>
      <c r="F191" s="20">
        <f>SUM(F189:F190)</f>
        <v>24118</v>
      </c>
    </row>
    <row r="192" spans="1:6" ht="14.5" hidden="1" customHeight="1" outlineLevel="2" x14ac:dyDescent="0.2">
      <c r="A192" s="19" t="s">
        <v>0</v>
      </c>
      <c r="B192" s="17" t="s">
        <v>0</v>
      </c>
      <c r="C192" s="17" t="s">
        <v>141</v>
      </c>
      <c r="D192" s="24" t="s">
        <v>442</v>
      </c>
      <c r="E192" s="24" t="s">
        <v>368</v>
      </c>
      <c r="F192" s="24" t="s">
        <v>368</v>
      </c>
    </row>
    <row r="193" spans="1:6" ht="14.5" hidden="1" customHeight="1" outlineLevel="2" x14ac:dyDescent="0.2">
      <c r="A193" s="23" t="s">
        <v>0</v>
      </c>
      <c r="B193" s="23" t="s">
        <v>0</v>
      </c>
      <c r="C193" s="23" t="s">
        <v>143</v>
      </c>
      <c r="D193" s="22">
        <v>92396.25</v>
      </c>
      <c r="E193" s="22">
        <v>119531.56</v>
      </c>
      <c r="F193" s="22">
        <v>119531.56</v>
      </c>
    </row>
    <row r="194" spans="1:6" ht="14.5" hidden="1" customHeight="1" outlineLevel="2" x14ac:dyDescent="0.2">
      <c r="A194" s="23" t="s">
        <v>0</v>
      </c>
      <c r="B194" s="23" t="s">
        <v>0</v>
      </c>
      <c r="C194" s="23" t="s">
        <v>144</v>
      </c>
      <c r="D194" s="22">
        <v>15625</v>
      </c>
      <c r="E194" s="22">
        <v>16000</v>
      </c>
      <c r="F194" s="22">
        <v>16000</v>
      </c>
    </row>
    <row r="195" spans="1:6" ht="14.5" hidden="1" customHeight="1" outlineLevel="2" x14ac:dyDescent="0.2">
      <c r="A195" s="23" t="s">
        <v>0</v>
      </c>
      <c r="B195" s="23" t="s">
        <v>0</v>
      </c>
      <c r="C195" s="23" t="s">
        <v>145</v>
      </c>
      <c r="D195" s="22">
        <v>11204</v>
      </c>
      <c r="E195" s="22">
        <v>12222.95</v>
      </c>
      <c r="F195" s="22">
        <v>12222.95</v>
      </c>
    </row>
    <row r="196" spans="1:6" ht="18" hidden="1" customHeight="1" outlineLevel="1" collapsed="1" x14ac:dyDescent="0.2">
      <c r="A196" s="21" t="s">
        <v>0</v>
      </c>
      <c r="B196" s="21" t="s">
        <v>0</v>
      </c>
      <c r="C196" s="21" t="s">
        <v>141</v>
      </c>
      <c r="D196" s="20">
        <f>SUM(D193:D195)</f>
        <v>119225.25</v>
      </c>
      <c r="E196" s="20">
        <f>SUM(E193:E195)</f>
        <v>147754.51</v>
      </c>
      <c r="F196" s="20">
        <f>SUM(F193:F195)</f>
        <v>147754.51</v>
      </c>
    </row>
    <row r="197" spans="1:6" ht="14.5" hidden="1" customHeight="1" outlineLevel="2" x14ac:dyDescent="0.2">
      <c r="A197" s="19" t="s">
        <v>0</v>
      </c>
      <c r="B197" s="17" t="s">
        <v>0</v>
      </c>
      <c r="C197" s="17" t="s">
        <v>146</v>
      </c>
      <c r="D197" s="24" t="s">
        <v>441</v>
      </c>
      <c r="E197" s="24" t="s">
        <v>366</v>
      </c>
      <c r="F197" s="24" t="s">
        <v>366</v>
      </c>
    </row>
    <row r="198" spans="1:6" ht="14.5" hidden="1" customHeight="1" outlineLevel="2" x14ac:dyDescent="0.2">
      <c r="A198" s="23" t="s">
        <v>0</v>
      </c>
      <c r="B198" s="23" t="s">
        <v>0</v>
      </c>
      <c r="C198" s="23" t="s">
        <v>148</v>
      </c>
      <c r="D198" s="22">
        <v>1875</v>
      </c>
      <c r="E198" s="22">
        <v>42516.88</v>
      </c>
      <c r="F198" s="22">
        <v>42516.88</v>
      </c>
    </row>
    <row r="199" spans="1:6" ht="14.5" hidden="1" customHeight="1" outlineLevel="2" x14ac:dyDescent="0.2">
      <c r="A199" s="23" t="s">
        <v>0</v>
      </c>
      <c r="B199" s="23" t="s">
        <v>0</v>
      </c>
      <c r="C199" s="23" t="s">
        <v>226</v>
      </c>
      <c r="D199" s="22">
        <v>3338.51</v>
      </c>
      <c r="E199" s="22">
        <v>3133.21</v>
      </c>
      <c r="F199" s="22">
        <v>3133.21</v>
      </c>
    </row>
    <row r="200" spans="1:6" ht="14.5" hidden="1" customHeight="1" outlineLevel="2" x14ac:dyDescent="0.2">
      <c r="A200" s="23" t="s">
        <v>0</v>
      </c>
      <c r="B200" s="23" t="s">
        <v>0</v>
      </c>
      <c r="C200" s="23" t="s">
        <v>149</v>
      </c>
      <c r="D200" s="22">
        <v>50000</v>
      </c>
      <c r="E200" s="22">
        <v>1441</v>
      </c>
      <c r="F200" s="22">
        <v>1441</v>
      </c>
    </row>
    <row r="201" spans="1:6" ht="18" hidden="1" customHeight="1" outlineLevel="1" collapsed="1" x14ac:dyDescent="0.2">
      <c r="A201" s="21" t="s">
        <v>0</v>
      </c>
      <c r="B201" s="21" t="s">
        <v>0</v>
      </c>
      <c r="C201" s="21" t="s">
        <v>146</v>
      </c>
      <c r="D201" s="20">
        <f>SUM(D198:D200)</f>
        <v>55213.51</v>
      </c>
      <c r="E201" s="20">
        <f>SUM(E198:E200)</f>
        <v>47091.09</v>
      </c>
      <c r="F201" s="20">
        <f>SUM(F198:F200)</f>
        <v>47091.09</v>
      </c>
    </row>
    <row r="202" spans="1:6" ht="14.5" hidden="1" customHeight="1" outlineLevel="2" x14ac:dyDescent="0.2">
      <c r="A202" s="19" t="s">
        <v>0</v>
      </c>
      <c r="B202" s="17" t="s">
        <v>0</v>
      </c>
      <c r="C202" s="17" t="s">
        <v>150</v>
      </c>
      <c r="D202" s="24" t="s">
        <v>440</v>
      </c>
      <c r="E202" s="24" t="s">
        <v>364</v>
      </c>
      <c r="F202" s="24" t="s">
        <v>364</v>
      </c>
    </row>
    <row r="203" spans="1:6" ht="14.5" hidden="1" customHeight="1" outlineLevel="2" x14ac:dyDescent="0.2">
      <c r="A203" s="23" t="s">
        <v>0</v>
      </c>
      <c r="B203" s="23" t="s">
        <v>0</v>
      </c>
      <c r="C203" s="23" t="s">
        <v>152</v>
      </c>
      <c r="D203" s="22">
        <v>5580</v>
      </c>
      <c r="E203" s="22">
        <v>5708</v>
      </c>
      <c r="F203" s="22">
        <v>5708</v>
      </c>
    </row>
    <row r="204" spans="1:6" ht="18" hidden="1" customHeight="1" outlineLevel="1" collapsed="1" x14ac:dyDescent="0.2">
      <c r="A204" s="21" t="s">
        <v>0</v>
      </c>
      <c r="B204" s="21" t="s">
        <v>0</v>
      </c>
      <c r="C204" s="21" t="s">
        <v>150</v>
      </c>
      <c r="D204" s="20">
        <f>D203</f>
        <v>5580</v>
      </c>
      <c r="E204" s="20">
        <f>E203</f>
        <v>5708</v>
      </c>
      <c r="F204" s="20">
        <f>F203</f>
        <v>5708</v>
      </c>
    </row>
    <row r="205" spans="1:6" ht="14.5" customHeight="1" collapsed="1" x14ac:dyDescent="0.2">
      <c r="A205" s="19" t="s">
        <v>0</v>
      </c>
      <c r="B205" s="36" t="s">
        <v>154</v>
      </c>
      <c r="C205" s="36"/>
      <c r="D205" s="18">
        <f>SUM(D175:D178)+SUM(D181:D182)+SUM(D185:D186)+SUM(D189:D190)+SUM(D193:D195)+SUM(D198:D200)+D203</f>
        <v>190146.21</v>
      </c>
      <c r="E205" s="18">
        <f>SUM(E175:E178)+SUM(E181:E182)+SUM(E185:E186)+SUM(E189:E190)+SUM(E193:E195)+SUM(E198:E200)+E203</f>
        <v>251492.75</v>
      </c>
      <c r="F205" s="18">
        <f>SUM(F175:F178)+SUM(F181:F182)+SUM(F185:F186)+SUM(F189:F190)+SUM(F193:F195)+SUM(F198:F200)+F203</f>
        <v>251492.75</v>
      </c>
    </row>
    <row r="206" spans="1:6" ht="14.5" hidden="1" customHeight="1" outlineLevel="1" x14ac:dyDescent="0.2">
      <c r="A206" s="26" t="s">
        <v>0</v>
      </c>
      <c r="B206" s="36" t="s">
        <v>155</v>
      </c>
      <c r="C206" s="36"/>
      <c r="D206" s="25" t="s">
        <v>439</v>
      </c>
      <c r="E206" s="25" t="s">
        <v>362</v>
      </c>
      <c r="F206" s="25" t="s">
        <v>362</v>
      </c>
    </row>
    <row r="207" spans="1:6" ht="14.5" hidden="1" customHeight="1" outlineLevel="2" x14ac:dyDescent="0.2">
      <c r="A207" s="19" t="s">
        <v>0</v>
      </c>
      <c r="B207" s="17" t="s">
        <v>0</v>
      </c>
      <c r="C207" s="17" t="s">
        <v>435</v>
      </c>
      <c r="D207" s="24" t="s">
        <v>438</v>
      </c>
      <c r="E207" s="24" t="s">
        <v>26</v>
      </c>
      <c r="F207" s="24" t="s">
        <v>26</v>
      </c>
    </row>
    <row r="208" spans="1:6" ht="14.5" hidden="1" customHeight="1" outlineLevel="2" x14ac:dyDescent="0.2">
      <c r="A208" s="23" t="s">
        <v>0</v>
      </c>
      <c r="B208" s="23" t="s">
        <v>0</v>
      </c>
      <c r="C208" s="23" t="s">
        <v>437</v>
      </c>
      <c r="D208" s="22">
        <v>7000</v>
      </c>
      <c r="E208" s="22">
        <v>0</v>
      </c>
      <c r="F208" s="22">
        <v>0</v>
      </c>
    </row>
    <row r="209" spans="1:6" ht="14.5" hidden="1" customHeight="1" outlineLevel="2" x14ac:dyDescent="0.2">
      <c r="A209" s="23" t="s">
        <v>0</v>
      </c>
      <c r="B209" s="23" t="s">
        <v>0</v>
      </c>
      <c r="C209" s="23" t="s">
        <v>436</v>
      </c>
      <c r="D209" s="22">
        <v>840</v>
      </c>
      <c r="E209" s="22">
        <v>0</v>
      </c>
      <c r="F209" s="22">
        <v>0</v>
      </c>
    </row>
    <row r="210" spans="1:6" ht="18" hidden="1" customHeight="1" outlineLevel="1" collapsed="1" x14ac:dyDescent="0.2">
      <c r="A210" s="21" t="s">
        <v>0</v>
      </c>
      <c r="B210" s="21" t="s">
        <v>0</v>
      </c>
      <c r="C210" s="21" t="s">
        <v>435</v>
      </c>
      <c r="D210" s="20">
        <f>SUM(D208:D209)</f>
        <v>7840</v>
      </c>
      <c r="E210" s="20">
        <f>SUM(E208:E209)</f>
        <v>0</v>
      </c>
      <c r="F210" s="20">
        <f>SUM(F208:F209)</f>
        <v>0</v>
      </c>
    </row>
    <row r="211" spans="1:6" ht="14.5" hidden="1" customHeight="1" outlineLevel="2" x14ac:dyDescent="0.2">
      <c r="A211" s="19" t="s">
        <v>0</v>
      </c>
      <c r="B211" s="17" t="s">
        <v>0</v>
      </c>
      <c r="C211" s="17" t="s">
        <v>157</v>
      </c>
      <c r="D211" s="24" t="s">
        <v>434</v>
      </c>
      <c r="E211" s="24" t="s">
        <v>360</v>
      </c>
      <c r="F211" s="24" t="s">
        <v>360</v>
      </c>
    </row>
    <row r="212" spans="1:6" ht="14.5" hidden="1" customHeight="1" outlineLevel="2" x14ac:dyDescent="0.2">
      <c r="A212" s="23" t="s">
        <v>0</v>
      </c>
      <c r="B212" s="23" t="s">
        <v>0</v>
      </c>
      <c r="C212" s="23" t="s">
        <v>159</v>
      </c>
      <c r="D212" s="22">
        <v>119470.44</v>
      </c>
      <c r="E212" s="22">
        <v>118250</v>
      </c>
      <c r="F212" s="22">
        <v>118250</v>
      </c>
    </row>
    <row r="213" spans="1:6" ht="14.5" hidden="1" customHeight="1" outlineLevel="2" x14ac:dyDescent="0.2">
      <c r="A213" s="23" t="s">
        <v>0</v>
      </c>
      <c r="B213" s="23" t="s">
        <v>0</v>
      </c>
      <c r="C213" s="23" t="s">
        <v>160</v>
      </c>
      <c r="D213" s="22">
        <v>0</v>
      </c>
      <c r="E213" s="22">
        <v>458.8</v>
      </c>
      <c r="F213" s="22">
        <v>458.8</v>
      </c>
    </row>
    <row r="214" spans="1:6" ht="14.5" hidden="1" customHeight="1" outlineLevel="2" x14ac:dyDescent="0.2">
      <c r="A214" s="23" t="s">
        <v>0</v>
      </c>
      <c r="B214" s="23" t="s">
        <v>0</v>
      </c>
      <c r="C214" s="23" t="s">
        <v>217</v>
      </c>
      <c r="D214" s="22">
        <v>0</v>
      </c>
      <c r="E214" s="22">
        <v>62</v>
      </c>
      <c r="F214" s="22">
        <v>62</v>
      </c>
    </row>
    <row r="215" spans="1:6" ht="18" hidden="1" customHeight="1" outlineLevel="1" collapsed="1" x14ac:dyDescent="0.2">
      <c r="A215" s="21" t="s">
        <v>0</v>
      </c>
      <c r="B215" s="21" t="s">
        <v>0</v>
      </c>
      <c r="C215" s="21" t="s">
        <v>157</v>
      </c>
      <c r="D215" s="20">
        <f>SUM(D212:D214)</f>
        <v>119470.44</v>
      </c>
      <c r="E215" s="20">
        <f>SUM(E212:E214)</f>
        <v>118770.8</v>
      </c>
      <c r="F215" s="20">
        <f>SUM(F212:F214)</f>
        <v>118770.8</v>
      </c>
    </row>
    <row r="216" spans="1:6" ht="14.5" hidden="1" customHeight="1" outlineLevel="2" x14ac:dyDescent="0.2">
      <c r="A216" s="19" t="s">
        <v>0</v>
      </c>
      <c r="B216" s="17" t="s">
        <v>0</v>
      </c>
      <c r="C216" s="17" t="s">
        <v>161</v>
      </c>
      <c r="D216" s="24" t="s">
        <v>433</v>
      </c>
      <c r="E216" s="24" t="s">
        <v>358</v>
      </c>
      <c r="F216" s="24" t="s">
        <v>358</v>
      </c>
    </row>
    <row r="217" spans="1:6" ht="14.5" hidden="1" customHeight="1" outlineLevel="2" x14ac:dyDescent="0.2">
      <c r="A217" s="23" t="s">
        <v>0</v>
      </c>
      <c r="B217" s="23" t="s">
        <v>0</v>
      </c>
      <c r="C217" s="23" t="s">
        <v>432</v>
      </c>
      <c r="D217" s="22">
        <v>800.46</v>
      </c>
      <c r="E217" s="22">
        <v>0</v>
      </c>
      <c r="F217" s="22">
        <v>0</v>
      </c>
    </row>
    <row r="218" spans="1:6" ht="14.5" hidden="1" customHeight="1" outlineLevel="2" x14ac:dyDescent="0.2">
      <c r="A218" s="23" t="s">
        <v>0</v>
      </c>
      <c r="B218" s="23" t="s">
        <v>0</v>
      </c>
      <c r="C218" s="23" t="s">
        <v>163</v>
      </c>
      <c r="D218" s="22">
        <v>25422.23</v>
      </c>
      <c r="E218" s="22">
        <v>35000</v>
      </c>
      <c r="F218" s="22">
        <v>35000</v>
      </c>
    </row>
    <row r="219" spans="1:6" ht="18" hidden="1" customHeight="1" outlineLevel="1" collapsed="1" x14ac:dyDescent="0.2">
      <c r="A219" s="21" t="s">
        <v>0</v>
      </c>
      <c r="B219" s="21" t="s">
        <v>0</v>
      </c>
      <c r="C219" s="21" t="s">
        <v>161</v>
      </c>
      <c r="D219" s="20">
        <f>SUM(D217:D218)</f>
        <v>26222.69</v>
      </c>
      <c r="E219" s="20">
        <f>SUM(E217:E218)</f>
        <v>35000</v>
      </c>
      <c r="F219" s="20">
        <f>SUM(F217:F218)</f>
        <v>35000</v>
      </c>
    </row>
    <row r="220" spans="1:6" ht="14.5" hidden="1" customHeight="1" outlineLevel="2" x14ac:dyDescent="0.2">
      <c r="A220" s="19" t="s">
        <v>0</v>
      </c>
      <c r="B220" s="17" t="s">
        <v>0</v>
      </c>
      <c r="C220" s="17" t="s">
        <v>164</v>
      </c>
      <c r="D220" s="24" t="s">
        <v>26</v>
      </c>
      <c r="E220" s="24" t="s">
        <v>356</v>
      </c>
      <c r="F220" s="24" t="s">
        <v>356</v>
      </c>
    </row>
    <row r="221" spans="1:6" ht="14.5" hidden="1" customHeight="1" outlineLevel="2" x14ac:dyDescent="0.2">
      <c r="A221" s="23" t="s">
        <v>0</v>
      </c>
      <c r="B221" s="23" t="s">
        <v>0</v>
      </c>
      <c r="C221" s="23" t="s">
        <v>355</v>
      </c>
      <c r="D221" s="22">
        <v>0</v>
      </c>
      <c r="E221" s="22">
        <v>519</v>
      </c>
      <c r="F221" s="22">
        <v>519</v>
      </c>
    </row>
    <row r="222" spans="1:6" ht="18" hidden="1" customHeight="1" outlineLevel="1" collapsed="1" x14ac:dyDescent="0.2">
      <c r="A222" s="21" t="s">
        <v>0</v>
      </c>
      <c r="B222" s="21" t="s">
        <v>0</v>
      </c>
      <c r="C222" s="21" t="s">
        <v>164</v>
      </c>
      <c r="D222" s="20">
        <f>D221</f>
        <v>0</v>
      </c>
      <c r="E222" s="20">
        <f>E221</f>
        <v>519</v>
      </c>
      <c r="F222" s="20">
        <f>F221</f>
        <v>519</v>
      </c>
    </row>
    <row r="223" spans="1:6" ht="14.5" hidden="1" customHeight="1" outlineLevel="2" x14ac:dyDescent="0.2">
      <c r="A223" s="19" t="s">
        <v>0</v>
      </c>
      <c r="B223" s="17" t="s">
        <v>0</v>
      </c>
      <c r="C223" s="17" t="s">
        <v>167</v>
      </c>
      <c r="D223" s="24" t="s">
        <v>431</v>
      </c>
      <c r="E223" s="24" t="s">
        <v>354</v>
      </c>
      <c r="F223" s="24" t="s">
        <v>354</v>
      </c>
    </row>
    <row r="224" spans="1:6" ht="14.5" hidden="1" customHeight="1" outlineLevel="2" x14ac:dyDescent="0.2">
      <c r="A224" s="23" t="s">
        <v>0</v>
      </c>
      <c r="B224" s="23" t="s">
        <v>0</v>
      </c>
      <c r="C224" s="23" t="s">
        <v>169</v>
      </c>
      <c r="D224" s="22">
        <v>222847.05</v>
      </c>
      <c r="E224" s="22">
        <v>222847.05</v>
      </c>
      <c r="F224" s="22">
        <v>222847.05</v>
      </c>
    </row>
    <row r="225" spans="1:6" ht="14.5" hidden="1" customHeight="1" outlineLevel="2" x14ac:dyDescent="0.2">
      <c r="A225" s="23" t="s">
        <v>0</v>
      </c>
      <c r="B225" s="23" t="s">
        <v>0</v>
      </c>
      <c r="C225" s="23" t="s">
        <v>170</v>
      </c>
      <c r="D225" s="22">
        <v>286187.52000000002</v>
      </c>
      <c r="E225" s="22">
        <v>281776.52</v>
      </c>
      <c r="F225" s="22">
        <v>281776.52</v>
      </c>
    </row>
    <row r="226" spans="1:6" ht="14.5" hidden="1" customHeight="1" outlineLevel="2" x14ac:dyDescent="0.2">
      <c r="A226" s="23" t="s">
        <v>0</v>
      </c>
      <c r="B226" s="23" t="s">
        <v>0</v>
      </c>
      <c r="C226" s="23" t="s">
        <v>211</v>
      </c>
      <c r="D226" s="22">
        <v>13029.19</v>
      </c>
      <c r="E226" s="22">
        <v>13029.19</v>
      </c>
      <c r="F226" s="22">
        <v>13029.19</v>
      </c>
    </row>
    <row r="227" spans="1:6" ht="18" hidden="1" customHeight="1" outlineLevel="1" collapsed="1" x14ac:dyDescent="0.2">
      <c r="A227" s="21" t="s">
        <v>0</v>
      </c>
      <c r="B227" s="21" t="s">
        <v>0</v>
      </c>
      <c r="C227" s="21" t="s">
        <v>167</v>
      </c>
      <c r="D227" s="20">
        <f>SUM(D224:D226)</f>
        <v>522063.76</v>
      </c>
      <c r="E227" s="20">
        <f>SUM(E224:E226)</f>
        <v>517652.76</v>
      </c>
      <c r="F227" s="20">
        <f>SUM(F224:F226)</f>
        <v>517652.76</v>
      </c>
    </row>
    <row r="228" spans="1:6" ht="14.5" customHeight="1" collapsed="1" x14ac:dyDescent="0.2">
      <c r="A228" s="19" t="s">
        <v>0</v>
      </c>
      <c r="B228" s="36" t="s">
        <v>172</v>
      </c>
      <c r="C228" s="36"/>
      <c r="D228" s="18">
        <f>SUM(D208:D209)+SUM(D212:D214)+SUM(D217:D218)+D221+SUM(D224:D226)</f>
        <v>675596.89</v>
      </c>
      <c r="E228" s="18">
        <f>SUM(E208:E209)+SUM(E212:E214)+SUM(E217:E218)+E221+SUM(E224:E226)</f>
        <v>671942.56</v>
      </c>
      <c r="F228" s="18">
        <f>SUM(F208:F209)+SUM(F212:F214)+SUM(F217:F218)+F221+SUM(F224:F226)</f>
        <v>671942.56</v>
      </c>
    </row>
    <row r="229" spans="1:6" ht="14.5" hidden="1" customHeight="1" outlineLevel="1" x14ac:dyDescent="0.2">
      <c r="A229" s="26" t="s">
        <v>0</v>
      </c>
      <c r="B229" s="36" t="s">
        <v>173</v>
      </c>
      <c r="C229" s="36"/>
      <c r="D229" s="25" t="s">
        <v>430</v>
      </c>
      <c r="E229" s="25" t="s">
        <v>352</v>
      </c>
      <c r="F229" s="25" t="s">
        <v>352</v>
      </c>
    </row>
    <row r="230" spans="1:6" ht="14.5" hidden="1" customHeight="1" outlineLevel="2" x14ac:dyDescent="0.2">
      <c r="A230" s="19" t="s">
        <v>0</v>
      </c>
      <c r="B230" s="17" t="s">
        <v>0</v>
      </c>
      <c r="C230" s="17" t="s">
        <v>205</v>
      </c>
      <c r="D230" s="24" t="s">
        <v>26</v>
      </c>
      <c r="E230" s="24" t="s">
        <v>350</v>
      </c>
      <c r="F230" s="24" t="s">
        <v>350</v>
      </c>
    </row>
    <row r="231" spans="1:6" ht="14.5" hidden="1" customHeight="1" outlineLevel="2" x14ac:dyDescent="0.2">
      <c r="A231" s="23" t="s">
        <v>0</v>
      </c>
      <c r="B231" s="23" t="s">
        <v>0</v>
      </c>
      <c r="C231" s="23" t="s">
        <v>206</v>
      </c>
      <c r="D231" s="22">
        <v>0</v>
      </c>
      <c r="E231" s="22">
        <v>-3183</v>
      </c>
      <c r="F231" s="22">
        <v>-3183</v>
      </c>
    </row>
    <row r="232" spans="1:6" ht="18" hidden="1" customHeight="1" outlineLevel="1" collapsed="1" x14ac:dyDescent="0.2">
      <c r="A232" s="21" t="s">
        <v>0</v>
      </c>
      <c r="B232" s="21" t="s">
        <v>0</v>
      </c>
      <c r="C232" s="21" t="s">
        <v>205</v>
      </c>
      <c r="D232" s="20">
        <f>D231</f>
        <v>0</v>
      </c>
      <c r="E232" s="20">
        <f>E231</f>
        <v>-3183</v>
      </c>
      <c r="F232" s="20">
        <f>F231</f>
        <v>-3183</v>
      </c>
    </row>
    <row r="233" spans="1:6" ht="14.5" hidden="1" customHeight="1" outlineLevel="2" x14ac:dyDescent="0.2">
      <c r="A233" s="19" t="s">
        <v>0</v>
      </c>
      <c r="B233" s="17" t="s">
        <v>0</v>
      </c>
      <c r="C233" s="17" t="s">
        <v>175</v>
      </c>
      <c r="D233" s="24" t="s">
        <v>429</v>
      </c>
      <c r="E233" s="24" t="s">
        <v>349</v>
      </c>
      <c r="F233" s="24" t="s">
        <v>349</v>
      </c>
    </row>
    <row r="234" spans="1:6" ht="14.5" hidden="1" customHeight="1" outlineLevel="2" x14ac:dyDescent="0.2">
      <c r="A234" s="23" t="s">
        <v>0</v>
      </c>
      <c r="B234" s="23" t="s">
        <v>0</v>
      </c>
      <c r="C234" s="23" t="s">
        <v>201</v>
      </c>
      <c r="D234" s="22">
        <v>-14694.06</v>
      </c>
      <c r="E234" s="22">
        <v>-17655.41</v>
      </c>
      <c r="F234" s="22">
        <v>-17655.41</v>
      </c>
    </row>
    <row r="235" spans="1:6" ht="14.5" hidden="1" customHeight="1" outlineLevel="2" x14ac:dyDescent="0.2">
      <c r="A235" s="23" t="s">
        <v>0</v>
      </c>
      <c r="B235" s="23" t="s">
        <v>0</v>
      </c>
      <c r="C235" s="23" t="s">
        <v>179</v>
      </c>
      <c r="D235" s="22">
        <v>-30</v>
      </c>
      <c r="E235" s="22">
        <v>-19</v>
      </c>
      <c r="F235" s="22">
        <v>-19</v>
      </c>
    </row>
    <row r="236" spans="1:6" ht="18" hidden="1" customHeight="1" outlineLevel="1" collapsed="1" x14ac:dyDescent="0.2">
      <c r="A236" s="21" t="s">
        <v>0</v>
      </c>
      <c r="B236" s="21" t="s">
        <v>0</v>
      </c>
      <c r="C236" s="21" t="s">
        <v>175</v>
      </c>
      <c r="D236" s="20">
        <f>SUM(D234:D235)</f>
        <v>-14724.06</v>
      </c>
      <c r="E236" s="20">
        <f>SUM(E234:E235)</f>
        <v>-17674.41</v>
      </c>
      <c r="F236" s="20">
        <f>SUM(F234:F235)</f>
        <v>-17674.41</v>
      </c>
    </row>
    <row r="237" spans="1:6" ht="14.5" hidden="1" customHeight="1" outlineLevel="2" x14ac:dyDescent="0.2">
      <c r="A237" s="19" t="s">
        <v>0</v>
      </c>
      <c r="B237" s="17" t="s">
        <v>0</v>
      </c>
      <c r="C237" s="17" t="s">
        <v>180</v>
      </c>
      <c r="D237" s="24" t="s">
        <v>428</v>
      </c>
      <c r="E237" s="24" t="s">
        <v>347</v>
      </c>
      <c r="F237" s="24" t="s">
        <v>347</v>
      </c>
    </row>
    <row r="238" spans="1:6" ht="14.5" hidden="1" customHeight="1" outlineLevel="2" x14ac:dyDescent="0.2">
      <c r="A238" s="23" t="s">
        <v>0</v>
      </c>
      <c r="B238" s="23" t="s">
        <v>0</v>
      </c>
      <c r="C238" s="23" t="s">
        <v>182</v>
      </c>
      <c r="D238" s="22">
        <v>147655</v>
      </c>
      <c r="E238" s="22">
        <v>160305</v>
      </c>
      <c r="F238" s="22">
        <v>160305</v>
      </c>
    </row>
    <row r="239" spans="1:6" ht="14.5" hidden="1" customHeight="1" outlineLevel="2" x14ac:dyDescent="0.2">
      <c r="A239" s="23" t="s">
        <v>0</v>
      </c>
      <c r="B239" s="23" t="s">
        <v>0</v>
      </c>
      <c r="C239" s="23" t="s">
        <v>197</v>
      </c>
      <c r="D239" s="22">
        <v>108.61</v>
      </c>
      <c r="E239" s="22">
        <v>0</v>
      </c>
      <c r="F239" s="22">
        <v>0</v>
      </c>
    </row>
    <row r="240" spans="1:6" ht="18" hidden="1" customHeight="1" outlineLevel="1" collapsed="1" x14ac:dyDescent="0.2">
      <c r="A240" s="21" t="s">
        <v>0</v>
      </c>
      <c r="B240" s="21" t="s">
        <v>0</v>
      </c>
      <c r="C240" s="21" t="s">
        <v>180</v>
      </c>
      <c r="D240" s="20">
        <f>SUM(D238:D239)</f>
        <v>147763.60999999999</v>
      </c>
      <c r="E240" s="20">
        <f>SUM(E238:E239)</f>
        <v>160305</v>
      </c>
      <c r="F240" s="20">
        <f>SUM(F238:F239)</f>
        <v>160305</v>
      </c>
    </row>
    <row r="241" spans="1:6" ht="14.5" hidden="1" customHeight="1" outlineLevel="2" x14ac:dyDescent="0.2">
      <c r="A241" s="19" t="s">
        <v>0</v>
      </c>
      <c r="B241" s="17" t="s">
        <v>0</v>
      </c>
      <c r="C241" s="17" t="s">
        <v>184</v>
      </c>
      <c r="D241" s="24" t="s">
        <v>427</v>
      </c>
      <c r="E241" s="24" t="s">
        <v>345</v>
      </c>
      <c r="F241" s="24" t="s">
        <v>345</v>
      </c>
    </row>
    <row r="242" spans="1:6" ht="14.5" hidden="1" customHeight="1" outlineLevel="2" x14ac:dyDescent="0.2">
      <c r="A242" s="23" t="s">
        <v>0</v>
      </c>
      <c r="B242" s="23" t="s">
        <v>0</v>
      </c>
      <c r="C242" s="23" t="s">
        <v>186</v>
      </c>
      <c r="D242" s="22">
        <v>441194.54</v>
      </c>
      <c r="E242" s="22">
        <v>-5436082.9299999997</v>
      </c>
      <c r="F242" s="22">
        <v>-5436082.9299999997</v>
      </c>
    </row>
    <row r="243" spans="1:6" ht="18" hidden="1" customHeight="1" outlineLevel="1" collapsed="1" x14ac:dyDescent="0.2">
      <c r="A243" s="21" t="s">
        <v>0</v>
      </c>
      <c r="B243" s="21" t="s">
        <v>0</v>
      </c>
      <c r="C243" s="21" t="s">
        <v>184</v>
      </c>
      <c r="D243" s="20">
        <f>D242</f>
        <v>441194.54</v>
      </c>
      <c r="E243" s="20">
        <f>E242</f>
        <v>-5436082.9299999997</v>
      </c>
      <c r="F243" s="20">
        <f>F242</f>
        <v>-5436082.9299999997</v>
      </c>
    </row>
    <row r="244" spans="1:6" ht="14.5" customHeight="1" collapsed="1" x14ac:dyDescent="0.2">
      <c r="A244" s="19" t="s">
        <v>0</v>
      </c>
      <c r="B244" s="36" t="s">
        <v>187</v>
      </c>
      <c r="C244" s="36"/>
      <c r="D244" s="18">
        <f>D231+SUM(D234:D235)+SUM(D238:D239)+D242</f>
        <v>574234.09</v>
      </c>
      <c r="E244" s="18">
        <f>E231+SUM(E234:E235)+SUM(E238:E239)+E242</f>
        <v>-5296635.34</v>
      </c>
      <c r="F244" s="18">
        <f>F231+SUM(F234:F235)+SUM(F238:F239)+F242</f>
        <v>-5296635.34</v>
      </c>
    </row>
    <row r="245" spans="1:6" ht="14.5" hidden="1" customHeight="1" outlineLevel="1" x14ac:dyDescent="0.2">
      <c r="A245" s="26" t="s">
        <v>0</v>
      </c>
      <c r="B245" s="36" t="s">
        <v>193</v>
      </c>
      <c r="C245" s="36"/>
      <c r="D245" s="25" t="s">
        <v>26</v>
      </c>
      <c r="E245" s="25" t="s">
        <v>26</v>
      </c>
      <c r="F245" s="25" t="s">
        <v>26</v>
      </c>
    </row>
    <row r="246" spans="1:6" ht="14.5" hidden="1" customHeight="1" outlineLevel="2" x14ac:dyDescent="0.2">
      <c r="A246" s="19" t="s">
        <v>0</v>
      </c>
      <c r="B246" s="17" t="s">
        <v>0</v>
      </c>
      <c r="C246" s="17" t="s">
        <v>190</v>
      </c>
      <c r="D246" s="24" t="s">
        <v>26</v>
      </c>
      <c r="E246" s="24" t="s">
        <v>26</v>
      </c>
      <c r="F246" s="24" t="s">
        <v>26</v>
      </c>
    </row>
    <row r="247" spans="1:6" ht="14.5" hidden="1" customHeight="1" outlineLevel="2" x14ac:dyDescent="0.2">
      <c r="A247" s="23" t="s">
        <v>0</v>
      </c>
      <c r="B247" s="23" t="s">
        <v>0</v>
      </c>
      <c r="C247" s="23" t="s">
        <v>192</v>
      </c>
      <c r="D247" s="22">
        <v>19242</v>
      </c>
      <c r="E247" s="22">
        <v>-11762</v>
      </c>
      <c r="F247" s="22">
        <v>-11762</v>
      </c>
    </row>
    <row r="248" spans="1:6" ht="14.5" hidden="1" customHeight="1" outlineLevel="2" x14ac:dyDescent="0.2">
      <c r="A248" s="23" t="s">
        <v>0</v>
      </c>
      <c r="B248" s="23" t="s">
        <v>0</v>
      </c>
      <c r="C248" s="23" t="s">
        <v>191</v>
      </c>
      <c r="D248" s="22">
        <v>-19242</v>
      </c>
      <c r="E248" s="22">
        <v>11762</v>
      </c>
      <c r="F248" s="22">
        <v>11762</v>
      </c>
    </row>
    <row r="249" spans="1:6" ht="18" hidden="1" customHeight="1" outlineLevel="1" collapsed="1" x14ac:dyDescent="0.2">
      <c r="A249" s="21" t="s">
        <v>0</v>
      </c>
      <c r="B249" s="21" t="s">
        <v>0</v>
      </c>
      <c r="C249" s="21" t="s">
        <v>190</v>
      </c>
      <c r="D249" s="20">
        <f>SUM(D247:D248)</f>
        <v>0</v>
      </c>
      <c r="E249" s="20">
        <f>SUM(E247:E248)</f>
        <v>0</v>
      </c>
      <c r="F249" s="20">
        <f>SUM(F247:F248)</f>
        <v>0</v>
      </c>
    </row>
    <row r="250" spans="1:6" ht="14.5" customHeight="1" collapsed="1" x14ac:dyDescent="0.2">
      <c r="A250" s="19" t="s">
        <v>0</v>
      </c>
      <c r="B250" s="36" t="s">
        <v>189</v>
      </c>
      <c r="C250" s="36"/>
      <c r="D250" s="18">
        <f>SUM(D247:D248)</f>
        <v>0</v>
      </c>
      <c r="E250" s="18">
        <f>SUM(E247:E248)</f>
        <v>0</v>
      </c>
      <c r="F250" s="18">
        <f>SUM(F247:F248)</f>
        <v>0</v>
      </c>
    </row>
    <row r="251" spans="1:6" ht="15" x14ac:dyDescent="0.2">
      <c r="A251" s="17" t="s">
        <v>0</v>
      </c>
    </row>
    <row r="252" spans="1:6" ht="15" x14ac:dyDescent="0.2">
      <c r="A252" s="17" t="s">
        <v>188</v>
      </c>
    </row>
  </sheetData>
  <mergeCells count="26">
    <mergeCell ref="B250:C250"/>
    <mergeCell ref="B206:C206"/>
    <mergeCell ref="B228:C228"/>
    <mergeCell ref="B229:C229"/>
    <mergeCell ref="B244:C244"/>
    <mergeCell ref="B245:C245"/>
    <mergeCell ref="B43:C43"/>
    <mergeCell ref="B88:C88"/>
    <mergeCell ref="B89:C89"/>
    <mergeCell ref="B119:C119"/>
    <mergeCell ref="B120:C120"/>
    <mergeCell ref="B166:C166"/>
    <mergeCell ref="B167:C167"/>
    <mergeCell ref="B172:C172"/>
    <mergeCell ref="B173:C173"/>
    <mergeCell ref="B205:C205"/>
    <mergeCell ref="B1:F1"/>
    <mergeCell ref="B2:F2"/>
    <mergeCell ref="B3:F3"/>
    <mergeCell ref="B4:F4"/>
    <mergeCell ref="B5:F5"/>
    <mergeCell ref="B6:F6"/>
    <mergeCell ref="B7:F7"/>
    <mergeCell ref="B9:C9"/>
    <mergeCell ref="B10:C10"/>
    <mergeCell ref="B42:C42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Saldobalans 2017</vt:lpstr>
      <vt:lpstr>Saldobalans 2018</vt:lpstr>
      <vt:lpstr>Saldobalans 2019</vt:lpstr>
      <vt:lpstr>Saldobalans 2020</vt:lpstr>
      <vt:lpstr>Saldobalans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UNIT4 WebInfo</dc:creator>
  <cp:lastModifiedBy>Håkan Malmer</cp:lastModifiedBy>
  <dcterms:created xsi:type="dcterms:W3CDTF">2022-02-09T17:28:51Z</dcterms:created>
  <dcterms:modified xsi:type="dcterms:W3CDTF">2022-02-09T16:48:50Z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